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arlafoods-my.sharepoint.com/personal/arpefa1_arlafoods_com/Documents/Mejerikategoriarbete/Perfect store/Balansverktyg Arla/balansverktyg kundportalen/"/>
    </mc:Choice>
  </mc:AlternateContent>
  <xr:revisionPtr revIDLastSave="48" documentId="8_{E01A5A2E-8F8C-46E0-B748-E1C024B0649D}" xr6:coauthVersionLast="47" xr6:coauthVersionMax="47" xr10:uidLastSave="{963444A6-BCAA-42FE-ABD8-0A315A8C7049}"/>
  <workbookProtection workbookAlgorithmName="SHA-512" workbookHashValue="9OPRCGuvi3UcQ92kGgB9UFy8rvkz3teiEfCtOtluwu8bNI+t5Okee5GSDw/icM8JACaxPVU9KMuPyOj314Kbow==" workbookSaltValue="puMOJjBbGuoytHMfgY7nyQ==" workbookSpinCount="100000" lockStructure="1"/>
  <bookViews>
    <workbookView xWindow="-120" yWindow="-120" windowWidth="29040" windowHeight="15720" tabRatio="924" firstSheet="1" activeTab="1" xr2:uid="{00000000-000D-0000-FFFF-FFFF00000000}"/>
  </bookViews>
  <sheets>
    <sheet name="Kundinsikt siffror RegionProfil" sheetId="11" state="hidden" r:id="rId1"/>
    <sheet name="Balansera mejeriavdelningen" sheetId="28" r:id="rId2"/>
    <sheet name="exempel" sheetId="37" r:id="rId3"/>
    <sheet name="Instruktioner" sheetId="38" r:id="rId4"/>
    <sheet name="Praktiska ombyggnadstips" sheetId="39" r:id="rId5"/>
  </sheets>
  <externalReferences>
    <externalReference r:id="rId6"/>
  </externalReferences>
  <definedNames>
    <definedName name="Namn_Period_1" localSheetId="2">#REF!</definedName>
    <definedName name="Namn_Period_1" localSheetId="3">#REF!</definedName>
    <definedName name="Namn_Period_1" localSheetId="4">#REF!</definedName>
    <definedName name="Namn_Period_1">'Balansera mejeriavdelningen'!$G$2:$G$7</definedName>
    <definedName name="plankoppling">#REF!</definedName>
    <definedName name="_xlnm.Print_Area" localSheetId="1">'Balansera mejeriavdelningen'!$A$1:$J$21</definedName>
    <definedName name="Välj_region" localSheetId="2">'[1]Kundinsikt siffror RegionProfil'!$U$64:$U$69</definedName>
    <definedName name="Välj_region" localSheetId="3">'[1]Kundinsikt siffror RegionProfil'!$U$64:$U$69</definedName>
    <definedName name="Välj_region" localSheetId="4">'[1]Kundinsikt siffror RegionProfil'!$U$64:$U$69</definedName>
    <definedName name="Välj_region">'Balansera mejeriavdelningen'!$G$2:$G$7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11" l="1"/>
  <c r="C14" i="11" s="1"/>
  <c r="C13" i="11"/>
  <c r="B13" i="11"/>
  <c r="B12" i="11"/>
  <c r="C12" i="11" s="1"/>
  <c r="B11" i="11"/>
  <c r="C11" i="11" s="1"/>
  <c r="B10" i="11"/>
  <c r="C10" i="11" s="1"/>
  <c r="C9" i="11"/>
  <c r="B9" i="11"/>
  <c r="B8" i="11"/>
  <c r="C8" i="11" s="1"/>
  <c r="B7" i="11"/>
  <c r="C7" i="11" s="1"/>
  <c r="C52" i="11"/>
  <c r="C51" i="11"/>
  <c r="C50" i="11"/>
  <c r="C49" i="11"/>
  <c r="C48" i="11"/>
  <c r="C47" i="11"/>
  <c r="C46" i="11"/>
  <c r="C45" i="11"/>
  <c r="C44" i="11"/>
  <c r="C43" i="11"/>
  <c r="C42" i="11"/>
  <c r="C41" i="11"/>
  <c r="C40" i="11"/>
  <c r="C39" i="11"/>
  <c r="C38" i="11"/>
  <c r="C37" i="11"/>
  <c r="C36" i="11"/>
  <c r="C35" i="11"/>
  <c r="C34" i="11"/>
  <c r="C33" i="11"/>
  <c r="C32" i="11"/>
  <c r="C31" i="11"/>
  <c r="C30" i="11"/>
  <c r="AI43" i="11" l="1"/>
  <c r="D14" i="28"/>
  <c r="B15" i="28"/>
  <c r="S14" i="11"/>
  <c r="S13" i="11"/>
  <c r="S12" i="11"/>
  <c r="S11" i="11"/>
  <c r="S10" i="11"/>
  <c r="S9" i="11"/>
  <c r="S8" i="11"/>
  <c r="S7" i="11"/>
  <c r="S4" i="11"/>
  <c r="T4" i="11" s="1"/>
  <c r="U4" i="11" s="1"/>
  <c r="P14" i="11"/>
  <c r="P13" i="11"/>
  <c r="P12" i="11"/>
  <c r="P11" i="11"/>
  <c r="P10" i="11"/>
  <c r="P9" i="11"/>
  <c r="P8" i="11"/>
  <c r="P7" i="11"/>
  <c r="P4" i="11"/>
  <c r="Q4" i="11" s="1"/>
  <c r="R4" i="11" s="1"/>
  <c r="S53" i="11"/>
  <c r="T27" i="11"/>
  <c r="U27" i="11"/>
  <c r="P53" i="11"/>
  <c r="Q27" i="11"/>
  <c r="R27" i="11" s="1"/>
  <c r="AK53" i="11"/>
  <c r="AL27" i="11"/>
  <c r="AM27" i="11" s="1"/>
  <c r="AH53" i="11"/>
  <c r="AI27" i="11"/>
  <c r="AJ27" i="11"/>
  <c r="AK14" i="11"/>
  <c r="AK13" i="11"/>
  <c r="AK12" i="11"/>
  <c r="AK11" i="11"/>
  <c r="AK10" i="11"/>
  <c r="AK9" i="11"/>
  <c r="AK8" i="11"/>
  <c r="AK7" i="11"/>
  <c r="AK4" i="11"/>
  <c r="AL4" i="11"/>
  <c r="AM4" i="11" s="1"/>
  <c r="AH14" i="11"/>
  <c r="AH13" i="11"/>
  <c r="AH12" i="11"/>
  <c r="AH11" i="11"/>
  <c r="AH10" i="11"/>
  <c r="AH9" i="11"/>
  <c r="AH8" i="11"/>
  <c r="AH7" i="11"/>
  <c r="AH4" i="11"/>
  <c r="AI4" i="11" s="1"/>
  <c r="AJ4" i="11" s="1"/>
  <c r="D6" i="11"/>
  <c r="D4" i="11"/>
  <c r="E4" i="11" s="1"/>
  <c r="F4" i="11" s="1"/>
  <c r="D3" i="11"/>
  <c r="G4" i="11"/>
  <c r="H4" i="11" s="1"/>
  <c r="J4" i="11"/>
  <c r="M4" i="11"/>
  <c r="N4" i="11" s="1"/>
  <c r="O4" i="11" s="1"/>
  <c r="V4" i="11"/>
  <c r="W4" i="11" s="1"/>
  <c r="X4" i="11" s="1"/>
  <c r="V3" i="11"/>
  <c r="W3" i="11" s="1"/>
  <c r="Y4" i="11"/>
  <c r="Z4" i="11" s="1"/>
  <c r="AA4" i="11" s="1"/>
  <c r="AB4" i="11"/>
  <c r="AC4" i="11" s="1"/>
  <c r="AD4" i="11" s="1"/>
  <c r="AE4" i="11"/>
  <c r="AB53" i="11"/>
  <c r="Y53" i="11"/>
  <c r="M53" i="11"/>
  <c r="AM50" i="11"/>
  <c r="AF48" i="11"/>
  <c r="AD45" i="11"/>
  <c r="AF45" i="11"/>
  <c r="X35" i="11"/>
  <c r="AM34" i="11"/>
  <c r="AL32" i="11"/>
  <c r="W31" i="11"/>
  <c r="AM31" i="11"/>
  <c r="AM38" i="11"/>
  <c r="AG40" i="11"/>
  <c r="AE14" i="11"/>
  <c r="AE13" i="11"/>
  <c r="AE12" i="11"/>
  <c r="AE11" i="11"/>
  <c r="AE10" i="11"/>
  <c r="AF10" i="11" s="1"/>
  <c r="AE9" i="11"/>
  <c r="AE8" i="11"/>
  <c r="AE7" i="11"/>
  <c r="AB14" i="11"/>
  <c r="AB13" i="11"/>
  <c r="AB12" i="11"/>
  <c r="AB11" i="11"/>
  <c r="AB10" i="11"/>
  <c r="AB9" i="11"/>
  <c r="AB8" i="11"/>
  <c r="AB7" i="11"/>
  <c r="Y14" i="11"/>
  <c r="Y13" i="11"/>
  <c r="Y12" i="11"/>
  <c r="Y11" i="11"/>
  <c r="Y10" i="11"/>
  <c r="Y9" i="11"/>
  <c r="Y8" i="11"/>
  <c r="Y7" i="11"/>
  <c r="V14" i="11"/>
  <c r="V13" i="11"/>
  <c r="V12" i="11"/>
  <c r="V11" i="11"/>
  <c r="V10" i="11"/>
  <c r="W10" i="11" s="1"/>
  <c r="V9" i="11"/>
  <c r="V8" i="11"/>
  <c r="V7" i="11"/>
  <c r="M14" i="11"/>
  <c r="M13" i="11"/>
  <c r="M12" i="11"/>
  <c r="M11" i="11"/>
  <c r="M10" i="11"/>
  <c r="M9" i="11"/>
  <c r="M8" i="11"/>
  <c r="M7" i="11"/>
  <c r="J14" i="11"/>
  <c r="J13" i="11"/>
  <c r="J12" i="11"/>
  <c r="J11" i="11"/>
  <c r="L11" i="11" s="1"/>
  <c r="J10" i="11"/>
  <c r="J9" i="11"/>
  <c r="J8" i="11"/>
  <c r="J7" i="11"/>
  <c r="G14" i="11"/>
  <c r="G13" i="11"/>
  <c r="G12" i="11"/>
  <c r="G11" i="11"/>
  <c r="G10" i="11"/>
  <c r="G9" i="11"/>
  <c r="G8" i="11"/>
  <c r="G7" i="11"/>
  <c r="D14" i="11"/>
  <c r="D13" i="11"/>
  <c r="D12" i="11"/>
  <c r="D11" i="11"/>
  <c r="D10" i="11"/>
  <c r="D9" i="11"/>
  <c r="D8" i="11"/>
  <c r="D7" i="11"/>
  <c r="AF51" i="11"/>
  <c r="AF42" i="11"/>
  <c r="AC51" i="11"/>
  <c r="AD40" i="11"/>
  <c r="Z51" i="11"/>
  <c r="Z41" i="11"/>
  <c r="Z38" i="11"/>
  <c r="X51" i="11"/>
  <c r="AE53" i="11"/>
  <c r="V53" i="11"/>
  <c r="J53" i="11"/>
  <c r="G53" i="11"/>
  <c r="G29" i="11"/>
  <c r="AF27" i="11"/>
  <c r="AG27" i="11" s="1"/>
  <c r="AC27" i="11"/>
  <c r="AD27" i="11" s="1"/>
  <c r="Z27" i="11"/>
  <c r="AA27" i="11" s="1"/>
  <c r="W27" i="11"/>
  <c r="X27" i="11" s="1"/>
  <c r="N27" i="11"/>
  <c r="O27" i="11" s="1"/>
  <c r="K27" i="11"/>
  <c r="L27" i="11" s="1"/>
  <c r="H27" i="11"/>
  <c r="I27" i="11"/>
  <c r="E27" i="11"/>
  <c r="F27" i="11" s="1"/>
  <c r="Y26" i="11"/>
  <c r="Z26" i="11" s="1"/>
  <c r="W26" i="11"/>
  <c r="W29" i="11" s="1"/>
  <c r="X26" i="11"/>
  <c r="E26" i="11"/>
  <c r="E3" i="11"/>
  <c r="AF4" i="11"/>
  <c r="AG4" i="11" s="1"/>
  <c r="X3" i="11"/>
  <c r="K4" i="11"/>
  <c r="L4" i="11" s="1"/>
  <c r="I4" i="11"/>
  <c r="AJ12" i="11"/>
  <c r="AM40" i="11"/>
  <c r="AI51" i="11"/>
  <c r="AL51" i="11"/>
  <c r="AM30" i="11"/>
  <c r="AJ30" i="11"/>
  <c r="AL30" i="11"/>
  <c r="AI36" i="11"/>
  <c r="AL36" i="11"/>
  <c r="AM41" i="11"/>
  <c r="AM46" i="11"/>
  <c r="AM35" i="11"/>
  <c r="AL41" i="11"/>
  <c r="AM51" i="11"/>
  <c r="AJ51" i="11"/>
  <c r="AG38" i="11"/>
  <c r="AG30" i="11"/>
  <c r="AA30" i="11"/>
  <c r="AD30" i="11"/>
  <c r="X30" i="11"/>
  <c r="AD34" i="11"/>
  <c r="AC36" i="11"/>
  <c r="AG41" i="11"/>
  <c r="AA41" i="11"/>
  <c r="AD41" i="11"/>
  <c r="X41" i="11"/>
  <c r="AA46" i="11"/>
  <c r="AD46" i="11"/>
  <c r="AG50" i="11"/>
  <c r="Z49" i="11"/>
  <c r="W30" i="11"/>
  <c r="X36" i="11"/>
  <c r="X49" i="11"/>
  <c r="AJ10" i="11" l="1"/>
  <c r="AI37" i="11"/>
  <c r="Z52" i="11"/>
  <c r="AC52" i="11"/>
  <c r="AM39" i="11"/>
  <c r="AF46" i="11"/>
  <c r="X45" i="11"/>
  <c r="AJ49" i="11"/>
  <c r="AM49" i="11"/>
  <c r="Q12" i="11"/>
  <c r="H9" i="11"/>
  <c r="AL35" i="11"/>
  <c r="AC37" i="11"/>
  <c r="C15" i="11"/>
  <c r="AI40" i="11"/>
  <c r="AL38" i="11"/>
  <c r="AG45" i="11"/>
  <c r="AG49" i="11"/>
  <c r="AA49" i="11"/>
  <c r="I10" i="11"/>
  <c r="AD39" i="11"/>
  <c r="AA34" i="11"/>
  <c r="AA45" i="11"/>
  <c r="AD49" i="11"/>
  <c r="AC11" i="11"/>
  <c r="AA39" i="11"/>
  <c r="W8" i="11"/>
  <c r="AL31" i="11"/>
  <c r="X48" i="11"/>
  <c r="W40" i="11"/>
  <c r="Z40" i="11"/>
  <c r="W34" i="11"/>
  <c r="AC49" i="11"/>
  <c r="AL40" i="11"/>
  <c r="AD33" i="11"/>
  <c r="AL37" i="11"/>
  <c r="L10" i="11"/>
  <c r="AG9" i="11"/>
  <c r="AM33" i="11"/>
  <c r="AI52" i="11"/>
  <c r="Z37" i="11"/>
  <c r="AA11" i="11"/>
  <c r="AA36" i="11"/>
  <c r="AA10" i="11"/>
  <c r="AI44" i="11"/>
  <c r="X33" i="11"/>
  <c r="AD51" i="11"/>
  <c r="AG51" i="11"/>
  <c r="AC44" i="11"/>
  <c r="AA33" i="11"/>
  <c r="AD11" i="11"/>
  <c r="AD52" i="11"/>
  <c r="AJ33" i="11"/>
  <c r="AF52" i="11"/>
  <c r="AJ36" i="11"/>
  <c r="AJ38" i="11"/>
  <c r="AG33" i="11"/>
  <c r="W37" i="11"/>
  <c r="AA51" i="11"/>
  <c r="AF37" i="11"/>
  <c r="N13" i="11"/>
  <c r="AA44" i="11"/>
  <c r="AG48" i="11"/>
  <c r="X10" i="11"/>
  <c r="AF49" i="11"/>
  <c r="AD9" i="11"/>
  <c r="N11" i="11"/>
  <c r="AF40" i="11"/>
  <c r="AC13" i="11"/>
  <c r="AI50" i="11"/>
  <c r="AI41" i="11"/>
  <c r="AI45" i="11"/>
  <c r="AM48" i="11"/>
  <c r="AI13" i="11"/>
  <c r="X52" i="11"/>
  <c r="Z46" i="11"/>
  <c r="AC41" i="11"/>
  <c r="AF34" i="11"/>
  <c r="AF13" i="11"/>
  <c r="AJ48" i="11"/>
  <c r="AG10" i="11"/>
  <c r="AC40" i="11"/>
  <c r="E14" i="11"/>
  <c r="E12" i="11"/>
  <c r="Z13" i="11"/>
  <c r="W39" i="11"/>
  <c r="Z34" i="11"/>
  <c r="AC46" i="11"/>
  <c r="AA48" i="11"/>
  <c r="AD44" i="11"/>
  <c r="X9" i="11"/>
  <c r="AI39" i="11"/>
  <c r="AI12" i="11"/>
  <c r="AM52" i="11"/>
  <c r="AJ44" i="11"/>
  <c r="W41" i="11"/>
  <c r="Z35" i="11"/>
  <c r="AD48" i="11"/>
  <c r="AF41" i="11"/>
  <c r="W13" i="11"/>
  <c r="AI46" i="11"/>
  <c r="AI34" i="11"/>
  <c r="X44" i="11"/>
  <c r="W12" i="11"/>
  <c r="Z45" i="11"/>
  <c r="AL46" i="11"/>
  <c r="AL34" i="11"/>
  <c r="AM44" i="11"/>
  <c r="AM10" i="11"/>
  <c r="W46" i="11"/>
  <c r="AC34" i="11"/>
  <c r="AG44" i="11"/>
  <c r="T12" i="11"/>
  <c r="AJ31" i="11"/>
  <c r="AA31" i="11"/>
  <c r="AD31" i="11"/>
  <c r="X31" i="11"/>
  <c r="AG31" i="11"/>
  <c r="AG37" i="11"/>
  <c r="X37" i="11"/>
  <c r="AC33" i="11"/>
  <c r="AF33" i="11"/>
  <c r="Z33" i="11"/>
  <c r="W33" i="11"/>
  <c r="AL33" i="11"/>
  <c r="N14" i="11"/>
  <c r="Z14" i="11"/>
  <c r="AF14" i="11"/>
  <c r="AC14" i="11"/>
  <c r="N7" i="11"/>
  <c r="AC7" i="11"/>
  <c r="K7" i="11"/>
  <c r="W7" i="11"/>
  <c r="AI7" i="11"/>
  <c r="H7" i="11"/>
  <c r="W45" i="11"/>
  <c r="AL49" i="11"/>
  <c r="W49" i="11"/>
  <c r="AL14" i="11"/>
  <c r="K14" i="11"/>
  <c r="Z7" i="11"/>
  <c r="AA50" i="11"/>
  <c r="AL45" i="11"/>
  <c r="AI38" i="11"/>
  <c r="AG34" i="11"/>
  <c r="X34" i="11"/>
  <c r="AJ34" i="11"/>
  <c r="AG39" i="11"/>
  <c r="X39" i="11"/>
  <c r="AJ39" i="11"/>
  <c r="AM11" i="11"/>
  <c r="AG11" i="11"/>
  <c r="AC45" i="11"/>
  <c r="AL7" i="11"/>
  <c r="O13" i="11"/>
  <c r="AM13" i="11"/>
  <c r="I13" i="11"/>
  <c r="AJ40" i="11"/>
  <c r="AA40" i="11"/>
  <c r="AI30" i="11"/>
  <c r="AF30" i="11"/>
  <c r="AC30" i="11"/>
  <c r="Z30" i="11"/>
  <c r="Z36" i="11"/>
  <c r="W36" i="11"/>
  <c r="AF36" i="11"/>
  <c r="Z42" i="11"/>
  <c r="AC42" i="11"/>
  <c r="AI42" i="11"/>
  <c r="W42" i="11"/>
  <c r="AL42" i="11"/>
  <c r="AF47" i="11"/>
  <c r="W51" i="11"/>
  <c r="AG46" i="11"/>
  <c r="X46" i="11"/>
  <c r="AJ46" i="11"/>
  <c r="AJ50" i="11"/>
  <c r="E7" i="11"/>
  <c r="X50" i="11"/>
  <c r="AD38" i="11"/>
  <c r="AA38" i="11"/>
  <c r="X38" i="11"/>
  <c r="AM36" i="11"/>
  <c r="AG36" i="11"/>
  <c r="AD36" i="11"/>
  <c r="F12" i="11"/>
  <c r="AG12" i="11"/>
  <c r="O12" i="11"/>
  <c r="AD50" i="11"/>
  <c r="AI49" i="11"/>
  <c r="AI14" i="11"/>
  <c r="AI10" i="11"/>
  <c r="Z10" i="11"/>
  <c r="K10" i="11"/>
  <c r="W44" i="11"/>
  <c r="AL44" i="11"/>
  <c r="AF44" i="11"/>
  <c r="Z44" i="11"/>
  <c r="W48" i="11"/>
  <c r="AI48" i="11"/>
  <c r="Z48" i="11"/>
  <c r="W52" i="11"/>
  <c r="AL52" i="11"/>
  <c r="AM43" i="11"/>
  <c r="AC10" i="11"/>
  <c r="W43" i="11"/>
  <c r="AF12" i="11"/>
  <c r="X8" i="11"/>
  <c r="B15" i="11"/>
  <c r="E8" i="11"/>
  <c r="AF8" i="11"/>
  <c r="N8" i="11"/>
  <c r="K8" i="11"/>
  <c r="AI8" i="11"/>
  <c r="AI11" i="11"/>
  <c r="W11" i="11"/>
  <c r="E11" i="11"/>
  <c r="AF11" i="11"/>
  <c r="Z11" i="11"/>
  <c r="K11" i="11"/>
  <c r="AG7" i="11"/>
  <c r="AE15" i="11"/>
  <c r="AF7" i="11"/>
  <c r="X13" i="11"/>
  <c r="AA13" i="11"/>
  <c r="AJ13" i="11"/>
  <c r="AM14" i="11"/>
  <c r="R14" i="11"/>
  <c r="AJ14" i="11"/>
  <c r="AA14" i="11"/>
  <c r="L14" i="11"/>
  <c r="AG14" i="11"/>
  <c r="F14" i="11"/>
  <c r="O14" i="11"/>
  <c r="H8" i="11"/>
  <c r="F13" i="11"/>
  <c r="AD14" i="11"/>
  <c r="AL11" i="11"/>
  <c r="J15" i="11"/>
  <c r="L8" i="11"/>
  <c r="AG8" i="11"/>
  <c r="O8" i="11"/>
  <c r="AJ8" i="11"/>
  <c r="F8" i="11"/>
  <c r="AD8" i="11"/>
  <c r="E13" i="11"/>
  <c r="H13" i="11"/>
  <c r="K13" i="11"/>
  <c r="L13" i="11"/>
  <c r="N12" i="11"/>
  <c r="AD12" i="11"/>
  <c r="AC12" i="11"/>
  <c r="E10" i="11"/>
  <c r="F10" i="11"/>
  <c r="N10" i="11"/>
  <c r="M15" i="11"/>
  <c r="W14" i="11"/>
  <c r="X14" i="11"/>
  <c r="Z12" i="11"/>
  <c r="I14" i="11"/>
  <c r="H14" i="11"/>
  <c r="AM12" i="11"/>
  <c r="I12" i="11"/>
  <c r="O7" i="11"/>
  <c r="AM7" i="11"/>
  <c r="AG43" i="11"/>
  <c r="AD43" i="11"/>
  <c r="AA43" i="11"/>
  <c r="X43" i="11"/>
  <c r="I7" i="11"/>
  <c r="AA7" i="11"/>
  <c r="AL10" i="11"/>
  <c r="H10" i="11"/>
  <c r="AI47" i="11"/>
  <c r="AC47" i="11"/>
  <c r="W47" i="11"/>
  <c r="Z47" i="11"/>
  <c r="AL47" i="11"/>
  <c r="AG52" i="11"/>
  <c r="AA52" i="11"/>
  <c r="AJ52" i="11"/>
  <c r="AD7" i="11"/>
  <c r="X7" i="11"/>
  <c r="X29" i="11"/>
  <c r="X40" i="11"/>
  <c r="AC38" i="11"/>
  <c r="W38" i="11"/>
  <c r="AF38" i="11"/>
  <c r="AC32" i="11"/>
  <c r="AI32" i="11"/>
  <c r="W32" i="11"/>
  <c r="B53" i="11"/>
  <c r="AF32" i="11"/>
  <c r="Z32" i="11"/>
  <c r="AF35" i="11"/>
  <c r="W35" i="11"/>
  <c r="AC35" i="11"/>
  <c r="AI35" i="11"/>
  <c r="AJ37" i="11"/>
  <c r="C53" i="11"/>
  <c r="AM37" i="11"/>
  <c r="AA37" i="11"/>
  <c r="AD37" i="11"/>
  <c r="AJ41" i="11"/>
  <c r="AA47" i="11"/>
  <c r="AD47" i="11"/>
  <c r="AM47" i="11"/>
  <c r="AG47" i="11"/>
  <c r="AF50" i="11"/>
  <c r="AL50" i="11"/>
  <c r="AJ43" i="11"/>
  <c r="AJ7" i="11"/>
  <c r="AI33" i="11"/>
  <c r="Z39" i="11"/>
  <c r="AC39" i="11"/>
  <c r="AL39" i="11"/>
  <c r="AF39" i="11"/>
  <c r="X42" i="11"/>
  <c r="AM42" i="11"/>
  <c r="AJ42" i="11"/>
  <c r="AD42" i="11"/>
  <c r="AA42" i="11"/>
  <c r="AG42" i="11"/>
  <c r="L7" i="11"/>
  <c r="Z31" i="11"/>
  <c r="AI31" i="11"/>
  <c r="AC31" i="11"/>
  <c r="AF31" i="11"/>
  <c r="AG32" i="11"/>
  <c r="AA35" i="11"/>
  <c r="AD35" i="11"/>
  <c r="H12" i="11"/>
  <c r="AD32" i="11"/>
  <c r="AM45" i="11"/>
  <c r="AJ45" i="11"/>
  <c r="AL48" i="11"/>
  <c r="AC48" i="11"/>
  <c r="AL8" i="11"/>
  <c r="AL12" i="11"/>
  <c r="T7" i="11"/>
  <c r="F11" i="11"/>
  <c r="H11" i="11"/>
  <c r="Q11" i="11"/>
  <c r="Z43" i="11"/>
  <c r="AL43" i="11"/>
  <c r="AC43" i="11"/>
  <c r="AF43" i="11"/>
  <c r="F3" i="11"/>
  <c r="F6" i="11" s="1"/>
  <c r="E6" i="11"/>
  <c r="Z8" i="11"/>
  <c r="Y15" i="11"/>
  <c r="AA8" i="11"/>
  <c r="T9" i="11"/>
  <c r="AI9" i="11"/>
  <c r="E9" i="11"/>
  <c r="Q9" i="11"/>
  <c r="W9" i="11"/>
  <c r="AC9" i="11"/>
  <c r="AF9" i="11"/>
  <c r="N9" i="11"/>
  <c r="Z9" i="11"/>
  <c r="AL9" i="11"/>
  <c r="K9" i="11"/>
  <c r="F26" i="11"/>
  <c r="E29" i="11"/>
  <c r="X6" i="11"/>
  <c r="U9" i="11"/>
  <c r="AJ9" i="11"/>
  <c r="AM9" i="11"/>
  <c r="F9" i="11"/>
  <c r="AA9" i="11"/>
  <c r="L9" i="11"/>
  <c r="Z29" i="11"/>
  <c r="AA26" i="11"/>
  <c r="AA29" i="11" s="1"/>
  <c r="G6" i="11"/>
  <c r="J29" i="11"/>
  <c r="I9" i="11"/>
  <c r="AG13" i="11"/>
  <c r="AD13" i="11"/>
  <c r="W6" i="11"/>
  <c r="D15" i="11"/>
  <c r="F7" i="11"/>
  <c r="V15" i="11"/>
  <c r="R11" i="11"/>
  <c r="I11" i="11"/>
  <c r="I8" i="11"/>
  <c r="AL13" i="11"/>
  <c r="U8" i="11"/>
  <c r="G15" i="11"/>
  <c r="O9" i="11"/>
  <c r="Y3" i="11"/>
  <c r="Z3" i="11" s="1"/>
  <c r="AB26" i="11"/>
  <c r="AD10" i="11"/>
  <c r="AB15" i="11"/>
  <c r="AJ11" i="11"/>
  <c r="O11" i="11"/>
  <c r="X11" i="11"/>
  <c r="R10" i="11"/>
  <c r="O10" i="11"/>
  <c r="T13" i="11"/>
  <c r="Q13" i="11"/>
  <c r="L12" i="11"/>
  <c r="K12" i="11"/>
  <c r="AK15" i="11"/>
  <c r="AM8" i="11"/>
  <c r="T8" i="11"/>
  <c r="AC8" i="11"/>
  <c r="Q8" i="11"/>
  <c r="R12" i="11"/>
  <c r="AA12" i="11"/>
  <c r="X32" i="11"/>
  <c r="AJ32" i="11"/>
  <c r="AA32" i="11"/>
  <c r="AM32" i="11"/>
  <c r="AG35" i="11"/>
  <c r="AJ35" i="11"/>
  <c r="AJ47" i="11"/>
  <c r="X47" i="11"/>
  <c r="W50" i="11"/>
  <c r="Z50" i="11"/>
  <c r="AC50" i="11"/>
  <c r="X12" i="11"/>
  <c r="Q7" i="11"/>
  <c r="P15" i="11"/>
  <c r="R7" i="11"/>
  <c r="T11" i="11"/>
  <c r="U11" i="11"/>
  <c r="R8" i="11"/>
  <c r="AH15" i="11"/>
  <c r="S15" i="11"/>
  <c r="T14" i="11"/>
  <c r="U14" i="11"/>
  <c r="U7" i="11"/>
  <c r="Q14" i="11"/>
  <c r="T10" i="11"/>
  <c r="Q10" i="11"/>
  <c r="U10" i="11"/>
  <c r="R9" i="11"/>
  <c r="R13" i="11"/>
  <c r="U12" i="11"/>
  <c r="U13" i="11"/>
  <c r="AD15" i="11" l="1"/>
  <c r="H15" i="11"/>
  <c r="AA53" i="11"/>
  <c r="N15" i="11"/>
  <c r="L53" i="11"/>
  <c r="AL53" i="11"/>
  <c r="E53" i="11"/>
  <c r="K53" i="11"/>
  <c r="AD53" i="11"/>
  <c r="O53" i="11"/>
  <c r="AM53" i="11"/>
  <c r="F53" i="11"/>
  <c r="AC53" i="11"/>
  <c r="AI53" i="11"/>
  <c r="L15" i="11"/>
  <c r="AF15" i="11"/>
  <c r="AM15" i="11"/>
  <c r="T15" i="11"/>
  <c r="AA15" i="11"/>
  <c r="X15" i="11"/>
  <c r="AG15" i="11"/>
  <c r="Z53" i="11"/>
  <c r="I53" i="11"/>
  <c r="AL15" i="11"/>
  <c r="Z15" i="11"/>
  <c r="H53" i="11"/>
  <c r="E15" i="11"/>
  <c r="W53" i="11"/>
  <c r="AJ53" i="11"/>
  <c r="AI15" i="11"/>
  <c r="AG53" i="11"/>
  <c r="X53" i="11"/>
  <c r="N53" i="11"/>
  <c r="AC15" i="11"/>
  <c r="F15" i="11"/>
  <c r="W15" i="11"/>
  <c r="AF53" i="11"/>
  <c r="R53" i="11"/>
  <c r="AJ15" i="11"/>
  <c r="F29" i="11"/>
  <c r="G26" i="11"/>
  <c r="U53" i="11"/>
  <c r="O15" i="11"/>
  <c r="I15" i="11"/>
  <c r="K15" i="11"/>
  <c r="U15" i="11"/>
  <c r="R15" i="11"/>
  <c r="J6" i="11"/>
  <c r="M29" i="11"/>
  <c r="Q53" i="11"/>
  <c r="T53" i="11"/>
  <c r="Q15" i="11"/>
  <c r="AB3" i="11"/>
  <c r="AC3" i="11" s="1"/>
  <c r="AC26" i="11"/>
  <c r="AE26" i="11"/>
  <c r="AA3" i="11"/>
  <c r="AA6" i="11" s="1"/>
  <c r="Z6" i="11"/>
  <c r="AE3" i="11" l="1"/>
  <c r="AF3" i="11" s="1"/>
  <c r="AH26" i="11"/>
  <c r="AF26" i="11"/>
  <c r="AC6" i="11"/>
  <c r="AD3" i="11"/>
  <c r="AD6" i="11" s="1"/>
  <c r="AC29" i="11"/>
  <c r="AD26" i="11"/>
  <c r="AD29" i="11" s="1"/>
  <c r="M6" i="11"/>
  <c r="P29" i="11"/>
  <c r="G3" i="11"/>
  <c r="H3" i="11" s="1"/>
  <c r="H26" i="11"/>
  <c r="H29" i="11" l="1"/>
  <c r="I26" i="11"/>
  <c r="AK26" i="11"/>
  <c r="AI26" i="11"/>
  <c r="AH3" i="11"/>
  <c r="AI3" i="11" s="1"/>
  <c r="I3" i="11"/>
  <c r="I6" i="11" s="1"/>
  <c r="H6" i="11"/>
  <c r="AF6" i="11"/>
  <c r="AG3" i="11"/>
  <c r="AG6" i="11" s="1"/>
  <c r="AF29" i="11"/>
  <c r="AG26" i="11"/>
  <c r="AG29" i="11" s="1"/>
  <c r="V6" i="11"/>
  <c r="Y29" i="11"/>
  <c r="S29" i="11"/>
  <c r="S6" i="11" s="1"/>
  <c r="P6" i="11"/>
  <c r="AI6" i="11" l="1"/>
  <c r="AJ3" i="11"/>
  <c r="AJ6" i="11" s="1"/>
  <c r="Y6" i="11"/>
  <c r="AB29" i="11"/>
  <c r="AL26" i="11"/>
  <c r="AK3" i="11"/>
  <c r="AL3" i="11" s="1"/>
  <c r="I29" i="11"/>
  <c r="J26" i="11"/>
  <c r="AI29" i="11"/>
  <c r="AJ26" i="11"/>
  <c r="AJ29" i="11" s="1"/>
  <c r="AL6" i="11" l="1"/>
  <c r="AM3" i="11"/>
  <c r="AM6" i="11" s="1"/>
  <c r="AB6" i="11"/>
  <c r="F6" i="28" s="1"/>
  <c r="AE29" i="11"/>
  <c r="J3" i="11"/>
  <c r="K3" i="11" s="1"/>
  <c r="K26" i="11"/>
  <c r="AL29" i="11"/>
  <c r="AM26" i="11"/>
  <c r="AM29" i="11" s="1"/>
  <c r="C6" i="28" l="1"/>
  <c r="F7" i="28"/>
  <c r="C7" i="28" s="1"/>
  <c r="E7" i="28" s="1"/>
  <c r="F11" i="28"/>
  <c r="C11" i="28" s="1"/>
  <c r="E11" i="28" s="1"/>
  <c r="F10" i="28"/>
  <c r="C10" i="28" s="1"/>
  <c r="E10" i="28" s="1"/>
  <c r="F9" i="28"/>
  <c r="C9" i="28" s="1"/>
  <c r="E9" i="28" s="1"/>
  <c r="F8" i="28"/>
  <c r="C8" i="28" s="1"/>
  <c r="E8" i="28" s="1"/>
  <c r="F13" i="28"/>
  <c r="C13" i="28" s="1"/>
  <c r="E13" i="28" s="1"/>
  <c r="F12" i="28"/>
  <c r="C12" i="28" s="1"/>
  <c r="E12" i="28" s="1"/>
  <c r="AE6" i="11"/>
  <c r="AH29" i="11"/>
  <c r="L26" i="11"/>
  <c r="K29" i="11"/>
  <c r="K6" i="11"/>
  <c r="L3" i="11"/>
  <c r="L6" i="11" s="1"/>
  <c r="F14" i="28" l="1"/>
  <c r="E6" i="28"/>
  <c r="C14" i="28"/>
  <c r="AH6" i="11"/>
  <c r="AK29" i="11"/>
  <c r="AK6" i="11" s="1"/>
  <c r="L29" i="11"/>
  <c r="M26" i="11"/>
  <c r="M3" i="11" l="1"/>
  <c r="N3" i="11" s="1"/>
  <c r="N26" i="11"/>
  <c r="N29" i="11" l="1"/>
  <c r="O26" i="11"/>
  <c r="N6" i="11"/>
  <c r="O3" i="11"/>
  <c r="O6" i="11" s="1"/>
  <c r="P26" i="11" l="1"/>
  <c r="O29" i="11"/>
  <c r="P3" i="11" l="1"/>
  <c r="Q3" i="11" s="1"/>
  <c r="Q26" i="11"/>
  <c r="Q29" i="11" l="1"/>
  <c r="R26" i="11"/>
  <c r="R3" i="11"/>
  <c r="R6" i="11" s="1"/>
  <c r="Q6" i="11"/>
  <c r="S26" i="11" l="1"/>
  <c r="R29" i="11"/>
  <c r="T26" i="11" l="1"/>
  <c r="S3" i="11"/>
  <c r="T3" i="11" s="1"/>
  <c r="T6" i="11" l="1"/>
  <c r="U3" i="11"/>
  <c r="U6" i="11" s="1"/>
  <c r="U26" i="11"/>
  <c r="U29" i="11" s="1"/>
  <c r="T29" i="11"/>
</calcChain>
</file>

<file path=xl/sharedStrings.xml><?xml version="1.0" encoding="utf-8"?>
<sst xmlns="http://schemas.openxmlformats.org/spreadsheetml/2006/main" count="333" uniqueCount="153">
  <si>
    <t>Supermarket</t>
  </si>
  <si>
    <t>Kvantum</t>
  </si>
  <si>
    <t>Maxi</t>
  </si>
  <si>
    <t>Nära</t>
  </si>
  <si>
    <r>
      <t>Norr:</t>
    </r>
    <r>
      <rPr>
        <sz val="11"/>
        <color rgb="FF000000"/>
        <rFont val="Calibri"/>
        <family val="2"/>
      </rPr>
      <t xml:space="preserve"> Norrbottens län, Dalarnas län, Jämtlands län, Västerbottens län, Gävleborgs län, Västernorrlands län</t>
    </r>
  </si>
  <si>
    <r>
      <t>Öst:</t>
    </r>
    <r>
      <rPr>
        <sz val="11"/>
        <color rgb="FF000000"/>
        <rFont val="Calibri"/>
        <family val="2"/>
      </rPr>
      <t xml:space="preserve"> Västmanlands län, Örebro län, Stockholms län, Uppsala län, Södermanlands län, Gotlands län</t>
    </r>
  </si>
  <si>
    <r>
      <t xml:space="preserve">Väst: </t>
    </r>
    <r>
      <rPr>
        <sz val="11"/>
        <color rgb="FF000000"/>
        <rFont val="Calibri"/>
        <family val="2"/>
      </rPr>
      <t>Västra Götalands län, Värmlands län</t>
    </r>
  </si>
  <si>
    <r>
      <t>Syd:</t>
    </r>
    <r>
      <rPr>
        <sz val="11"/>
        <color rgb="FF000000"/>
        <rFont val="Calibri"/>
        <family val="2"/>
      </rPr>
      <t xml:space="preserve"> Kronobergs län, Jönköpings län, Skåne län, Kalmar län, Östergötlands län, Hallands län, Blekinge län</t>
    </r>
  </si>
  <si>
    <t>Öst</t>
  </si>
  <si>
    <t>Väst</t>
  </si>
  <si>
    <t>Syd</t>
  </si>
  <si>
    <t>Norr</t>
  </si>
  <si>
    <t>Frukost Bordsmatfett</t>
  </si>
  <si>
    <t>Mjölk</t>
  </si>
  <si>
    <t>Matlagning &amp; Bakning</t>
  </si>
  <si>
    <t>TOTALT MEJERI</t>
  </si>
  <si>
    <t xml:space="preserve">Frukost Juice/Fruktdryck </t>
  </si>
  <si>
    <t xml:space="preserve">Mat &amp; Bak Matfett </t>
  </si>
  <si>
    <r>
      <t>Småmål Dricka/Äta</t>
    </r>
    <r>
      <rPr>
        <sz val="8"/>
        <color rgb="FF000000"/>
        <rFont val="Arial"/>
        <family val="2"/>
      </rPr>
      <t xml:space="preserve"> (inkl okylt)</t>
    </r>
  </si>
  <si>
    <t>andelar</t>
  </si>
  <si>
    <t>Välj region</t>
  </si>
  <si>
    <t>Välj profil</t>
  </si>
  <si>
    <t>Småmålsläge</t>
  </si>
  <si>
    <t>Frukost: Kvarg, Cottage cheese, Fil, Yoghurt</t>
  </si>
  <si>
    <t>Ja</t>
  </si>
  <si>
    <t>Nej</t>
  </si>
  <si>
    <t>steg 1</t>
  </si>
  <si>
    <t>steg 2</t>
  </si>
  <si>
    <t>steg 3</t>
  </si>
  <si>
    <t>Fördelning</t>
  </si>
  <si>
    <t>Segment</t>
  </si>
  <si>
    <t>Laktos &amp; Mjölkfritt (kylt)</t>
  </si>
  <si>
    <t>Vilka områden hör till vilken region:</t>
  </si>
  <si>
    <t>Profil</t>
  </si>
  <si>
    <t>region</t>
  </si>
  <si>
    <t>småmål Ja/nej</t>
  </si>
  <si>
    <t>Mål fördelning</t>
  </si>
  <si>
    <t>Omräkning ej småmål</t>
  </si>
  <si>
    <t>omräkning småmål</t>
  </si>
  <si>
    <t>TOTALT MEJERI (kylt)</t>
  </si>
  <si>
    <t>Rekommenderade fördelningen baseras på: försäljningsandel/marginaler/trend/datum&amp;hantering/sortimentsbredd/volym</t>
  </si>
  <si>
    <t>med Range Review segmenteringen</t>
  </si>
  <si>
    <t xml:space="preserve">Frukost  Bordsmatfett </t>
  </si>
  <si>
    <t xml:space="preserve">Småmål Dricka nu </t>
  </si>
  <si>
    <t xml:space="preserve">Småmål Äta nu </t>
  </si>
  <si>
    <t xml:space="preserve">Mat/Bak Creme Fraiche </t>
  </si>
  <si>
    <t xml:space="preserve">Mat/Bak Desserttillbehör &amp; Kvarg </t>
  </si>
  <si>
    <t xml:space="preserve">Mat/Bak Grädde Mat </t>
  </si>
  <si>
    <t xml:space="preserve">Mat/Bak Grädde Visp </t>
  </si>
  <si>
    <t xml:space="preserve">Mjölk Lätt &amp; Mini </t>
  </si>
  <si>
    <t xml:space="preserve">Mjölk Mellan </t>
  </si>
  <si>
    <t xml:space="preserve">Mjölk Standard och fetare </t>
  </si>
  <si>
    <t xml:space="preserve">Mjölk övrig </t>
  </si>
  <si>
    <t xml:space="preserve">Laktosfritt Frukost </t>
  </si>
  <si>
    <t xml:space="preserve">Laktosfritt Matlagning&amp;bakning </t>
  </si>
  <si>
    <t xml:space="preserve">Laktosfritt Mjölk </t>
  </si>
  <si>
    <t xml:space="preserve">Växtbaserat </t>
  </si>
  <si>
    <t>subkategori</t>
  </si>
  <si>
    <t>formler</t>
  </si>
  <si>
    <t>Omräkn. ej småm</t>
  </si>
  <si>
    <t>omräkn. småmål</t>
  </si>
  <si>
    <t>inmatning</t>
  </si>
  <si>
    <t>Norrmejerier</t>
  </si>
  <si>
    <t>Skånemejerier</t>
  </si>
  <si>
    <t xml:space="preserve">1. Välj vilken region du tillhör.  </t>
  </si>
  <si>
    <r>
      <rPr>
        <b/>
        <sz val="12"/>
        <rFont val="ICASansSerif"/>
      </rPr>
      <t>Öst</t>
    </r>
    <r>
      <rPr>
        <sz val="12"/>
        <rFont val="ICASansSerif"/>
        <family val="5"/>
      </rPr>
      <t>:</t>
    </r>
    <r>
      <rPr>
        <sz val="11"/>
        <color rgb="FF000000"/>
        <rFont val="Calibri"/>
        <family val="2"/>
      </rPr>
      <t xml:space="preserve"> </t>
    </r>
    <r>
      <rPr>
        <sz val="12"/>
        <color rgb="FF000000"/>
        <rFont val="Calibri"/>
        <family val="2"/>
      </rPr>
      <t>Västmanlands län, Örebro län, Stockholms län, Uppsala län, Södermanlands län, Gotlands län</t>
    </r>
  </si>
  <si>
    <r>
      <rPr>
        <b/>
        <sz val="12"/>
        <rFont val="ICASansSerif"/>
      </rPr>
      <t>Väst</t>
    </r>
    <r>
      <rPr>
        <sz val="12"/>
        <rFont val="ICASansSerif"/>
        <family val="5"/>
      </rPr>
      <t xml:space="preserve">: </t>
    </r>
    <r>
      <rPr>
        <sz val="12"/>
        <color rgb="FF000000"/>
        <rFont val="Calibri"/>
        <family val="2"/>
      </rPr>
      <t>Västra Götalands län, Värmlands län</t>
    </r>
  </si>
  <si>
    <r>
      <rPr>
        <b/>
        <sz val="12"/>
        <rFont val="ICASansSerif"/>
      </rPr>
      <t>Syd</t>
    </r>
    <r>
      <rPr>
        <sz val="12"/>
        <rFont val="ICASansSerif"/>
        <family val="5"/>
      </rPr>
      <t>:</t>
    </r>
    <r>
      <rPr>
        <sz val="11"/>
        <color rgb="FF000000"/>
        <rFont val="Calibri"/>
        <family val="2"/>
      </rPr>
      <t xml:space="preserve"> </t>
    </r>
    <r>
      <rPr>
        <sz val="12"/>
        <color rgb="FF000000"/>
        <rFont val="Calibri"/>
        <family val="2"/>
      </rPr>
      <t>Kronobergs län, Jönköpings län, Skåne län, Kalmar län, Östergötlands län, Hallands län, Blekinge län</t>
    </r>
  </si>
  <si>
    <r>
      <rPr>
        <b/>
        <sz val="12"/>
        <rFont val="ICASansSerif"/>
      </rPr>
      <t>Norr</t>
    </r>
    <r>
      <rPr>
        <sz val="12"/>
        <rFont val="ICASansSerif"/>
        <family val="5"/>
      </rPr>
      <t>:</t>
    </r>
    <r>
      <rPr>
        <sz val="11"/>
        <color rgb="FF000000"/>
        <rFont val="Calibri"/>
        <family val="2"/>
      </rPr>
      <t xml:space="preserve"> </t>
    </r>
    <r>
      <rPr>
        <sz val="12"/>
        <color rgb="FF000000"/>
        <rFont val="Calibri"/>
        <family val="2"/>
      </rPr>
      <t>Norrbottens län, Dalarnas län, Jämtlands län, Västerbottens län, Gävleborgs län, Västernorrlands län</t>
    </r>
  </si>
  <si>
    <t>Frivilligt! -&gt; Nuläge och förändring</t>
  </si>
  <si>
    <t xml:space="preserve">Har man fyllt i nuläge så får man också vilka förändringar som behöver göras. </t>
  </si>
  <si>
    <t>Förbutik</t>
  </si>
  <si>
    <r>
      <t xml:space="preserve">Har man mycket plats för mejeri i förbutiken så är det bra att vällja </t>
    </r>
    <r>
      <rPr>
        <b/>
        <sz val="12"/>
        <rFont val="ICASansSerif"/>
      </rPr>
      <t>Nej</t>
    </r>
    <r>
      <rPr>
        <sz val="12"/>
        <rFont val="ICASansSerif"/>
        <family val="5"/>
      </rPr>
      <t xml:space="preserve"> i </t>
    </r>
    <r>
      <rPr>
        <b/>
        <sz val="12"/>
        <rFont val="ICASansSerif"/>
      </rPr>
      <t>Småmålsläge</t>
    </r>
    <r>
      <rPr>
        <sz val="12"/>
        <rFont val="ICASansSerif"/>
        <family val="5"/>
      </rPr>
      <t xml:space="preserve"> eftersom det finns extra utrymme för småmål på annan plats än i mejeriavdelningen. Planogrammen som finns i planogramportalen är:</t>
    </r>
  </si>
  <si>
    <t>Är det trångt i mejerikyldisken så kan även övriga artiklar som inte är kylvaror flyttas ut. De som kan vara aktuella är:</t>
  </si>
  <si>
    <t>- Mjölk med lång hållbarhet/UHT-mjölk</t>
  </si>
  <si>
    <t>- Proteinshakes och puddingar - dock bör det finnas möjlighet för kunden att köpa kylt också om man har on-the-go-läge</t>
  </si>
  <si>
    <t>- Smaksatt chokladmjölk</t>
  </si>
  <si>
    <t>Antal hyllmeter i denna mejeriavdelningen:</t>
  </si>
  <si>
    <t>När alla sektioner har samma bredd är det enkelt. Om vissa diskar är 125cm breda så får man tänka på det och tex ange 4 hyllor som är 125cm breda som 5 hyllmeter</t>
  </si>
  <si>
    <t>Segmenten är markerade i planogrammet för att visa vilka produkter som hör till vilket segment</t>
  </si>
  <si>
    <t>Frukost Juice/Fruktdryck (kylt)</t>
  </si>
  <si>
    <t>2. Ange antal hyllmeter totalt</t>
  </si>
  <si>
    <r>
      <t xml:space="preserve">Ange </t>
    </r>
    <r>
      <rPr>
        <b/>
        <sz val="12"/>
        <rFont val="ICASansSerif"/>
      </rPr>
      <t>antal hyllmeter</t>
    </r>
    <r>
      <rPr>
        <sz val="12"/>
        <rFont val="ICASansSerif"/>
        <family val="5"/>
      </rPr>
      <t xml:space="preserve"> som finns för ordinarie mejerisortiment.</t>
    </r>
  </si>
  <si>
    <t>Måtten avser det utrymme där man exponera ordinarie sortiment.
Mjölkvagnar: Varje hyllplan i vagnen räknas som en hylla. Backar räknas på liknande sätt. Tänk på att det är hyllmeter som ska anges.</t>
  </si>
  <si>
    <t xml:space="preserve">Har man en kista med ordinarie sortiment så ska den också omvandlas och anges som antal hyllmeter. 
</t>
  </si>
  <si>
    <t>I kolumnen till vänster kan man ange nuläget i antal hyllmeter. Det är inte nödvändigt för att få en rekommendation.</t>
  </si>
  <si>
    <t>Rekommendation antal hyllmeter</t>
  </si>
  <si>
    <t>Rekommendationen baseras med hänsyn till försäljningsandelar, marginaler, trender, sortimentsbredd, datumhantering, volymer, hantering i butik, småmålsläge</t>
  </si>
  <si>
    <t xml:space="preserve">- Äggen ska placeras utanför kylen </t>
  </si>
  <si>
    <t xml:space="preserve">- Kolonialt mjölkfritt/växtbaserat placeras utanför kyl </t>
  </si>
  <si>
    <t xml:space="preserve">- Kolonial juice/fruktdryck placeras utanför kyl </t>
  </si>
  <si>
    <t>En orsak till att du får en större eller mindre rekommendation på utrymme mot vad du har, kan bero på att du säljer mer eller mindre än snittbutiken. Fundera på varför du har mer eller mindre utrymme än rekommendationen. Det kan bero på att du över eller underpresterar på ett visst sortiment. Dvs vilken typ av kund du har?</t>
  </si>
  <si>
    <t>Att tänka på</t>
  </si>
  <si>
    <t>Jag har inte ägg i mejerikylen, är det fel?</t>
  </si>
  <si>
    <t>Det händer inget när jag fyller i mina siffror?</t>
  </si>
  <si>
    <t xml:space="preserve">- Antagligen har Excel ställt in sig på manuell beräkning. Testa att trycka på F9 ("beräkna") eller gå in på </t>
  </si>
  <si>
    <t>Verktyg -&gt; Alternativ -&gt; Beräkning och kryssa i "automatisk beräkning".</t>
  </si>
  <si>
    <t>I Excel 2007 gäller Start -&gt; Excel-alternativ -&gt; Formler och kryssa i "automatisk beräkning".</t>
  </si>
  <si>
    <t>Praktiska ombyggnadstips</t>
  </si>
  <si>
    <t>Gör en grov skiss ur helikopterperspektiv över mejeriavdelningen</t>
  </si>
  <si>
    <t>- Rita in kundströmmarna</t>
  </si>
  <si>
    <t xml:space="preserve">- Finns varor som ej behöver kyla i kyldiskarna tex ägg – planera att flytta ut dom </t>
  </si>
  <si>
    <t xml:space="preserve">- Även lång hållbarhetsmjölk, spraygrädde osv behöver ej stå i kyldisken om det är ont om utrymme </t>
  </si>
  <si>
    <t>- Bästa platsen i kundströmmen till impulsprodukter - Juice eller Småmål</t>
  </si>
  <si>
    <t xml:space="preserve">- Sämsta platsen i kundströmmen till förplanerade varor - Laktosfritt/Mjölkfritt, Bordsmatfett, Mat&amp;Bak-Matfett </t>
  </si>
  <si>
    <t>Se över utrustning</t>
  </si>
  <si>
    <t>- Behövs fler hyllor – beställ (leveranstid styr ombyggnadsdag)</t>
  </si>
  <si>
    <t>- Avdelare/självfrontande hyllor (pushers)</t>
  </si>
  <si>
    <t>- Navigeringsmaterial (finns skyltar – flytta när varuplaceringen ändras)</t>
  </si>
  <si>
    <t>Bestäm ombyggnadsdag</t>
  </si>
  <si>
    <t>- Bemanning omplockning</t>
  </si>
  <si>
    <t>- Bemanning städning</t>
  </si>
  <si>
    <t>- Planera i vilken ordning diskarna töms/mallas/plockas</t>
  </si>
  <si>
    <t>Mejeriansvarig justerar sortiment</t>
  </si>
  <si>
    <t>- Beställer nyheter</t>
  </si>
  <si>
    <t>- Etiketter</t>
  </si>
  <si>
    <t>- Påverkar ombyggnaden baklagret? Planera eventuella förändringar</t>
  </si>
  <si>
    <t>Antal hyllmeter totalt</t>
  </si>
  <si>
    <t>Frukost &amp; mellanmål</t>
  </si>
  <si>
    <t>Matlagning</t>
  </si>
  <si>
    <t>Nuläge antal hyllmeter (valfritt att fylla i)</t>
  </si>
  <si>
    <t>Bordsmatfett till bröd</t>
  </si>
  <si>
    <t>Kyld juice och fruktdryck över 5dl</t>
  </si>
  <si>
    <t>dricka nu förpackningar under 5dl (tex drickyoghurt,smoothier m.m.), äta nu förpackningar mindre än 250g (tex bägaryoghurt, risifrutti, småkvarg m.m)</t>
  </si>
  <si>
    <t>Större förpackningar och multipack som framförallt används till frukost/mellanmål</t>
  </si>
  <si>
    <t>Mjölk, även stora förpackningar av chokladmjölk</t>
  </si>
  <si>
    <t>creme fraiche, gräddfil, matyoghurt, grädde</t>
  </si>
  <si>
    <t>smör, margarin, flytande</t>
  </si>
  <si>
    <t>kylda laktosfria och växtbaserade. Exkl småmål</t>
  </si>
  <si>
    <t>Förklaring till segmenten.  Se även exempelflik</t>
  </si>
  <si>
    <t>Om nuläge fyllts i så visas förändringen här</t>
  </si>
  <si>
    <t>När man valt en region så hämtas försäljningssiffrorna från de butiker som finns i det geografiska området.</t>
  </si>
  <si>
    <t>Instruktioner Balansverktyget</t>
  </si>
  <si>
    <t>Baserat på valen som är gjorda så räknar verktyget fram en rekommenderad fördelning för din butik. 
Den anges i antal hyllmeter varje segment ska ha.</t>
  </si>
  <si>
    <t>Balanverktyget ger en rekommendation på hyllmeter dvs den tar inte hänsyn till sektioner. Så tänk på att när du bygger om att det blir logiskt och visuellt bra också.</t>
  </si>
  <si>
    <t>Varför rekommenderar balansverktyget att jag ska dra ner ytan?</t>
  </si>
  <si>
    <t>Okylda segment som ej berörs av Balansverktyget men gärna placeras i anslutning till mejerikylarna</t>
  </si>
  <si>
    <t>Separata planogram finns för förbutiken. Detta utrymmet ska generellt sätt inte räknas med i balansverktyget.</t>
  </si>
  <si>
    <t>Det viktigaste är att balansera helheten i mejeriet och Balansverktyget ger en rekommendation.</t>
  </si>
  <si>
    <t>- Nej, det är tillåtet att förvara äggen kolonialt. Tänk dock på att placera dem i närheten av mejeriet då kunderna är vana att hitta produkterna där. Äggen ska inte räknas in i antalet kylmeter i balansverktyget.</t>
  </si>
  <si>
    <t>Välj vilken region butiken finns i</t>
  </si>
  <si>
    <r>
      <t xml:space="preserve">Antal </t>
    </r>
    <r>
      <rPr>
        <b/>
        <sz val="11"/>
        <color theme="1"/>
        <rFont val="Arial Narrow"/>
        <family val="2"/>
      </rPr>
      <t>meter</t>
    </r>
    <r>
      <rPr>
        <sz val="11"/>
        <color theme="1"/>
        <rFont val="Arial Narrow"/>
        <family val="2"/>
      </rPr>
      <t xml:space="preserve"> hyllor med ordinarie sortiment. Hyllplan i backar/vagnar räknas också som hyllor</t>
    </r>
  </si>
  <si>
    <t>avrunda upp/ner för att samla segmenten logiskt i disken</t>
  </si>
  <si>
    <t>om nuläget fylls i så får man rekommendation på vad som bör förändras</t>
  </si>
  <si>
    <t>- Stoppar/säljer ut borttagna artiklar</t>
  </si>
  <si>
    <t>- Fundera över vad bästa platsen för desserter är? Passar ej i mejeriavdelningen. Är en impulskategori som behöver lyftas fram</t>
  </si>
  <si>
    <t xml:space="preserve">Frukost Cottage Cheese&amp;Kvarg </t>
  </si>
  <si>
    <t xml:space="preserve">Frukost Fil </t>
  </si>
  <si>
    <t xml:space="preserve">Frukost Yoghurt Naturell </t>
  </si>
  <si>
    <t xml:space="preserve">Frukost Yoghurt Smaksatt </t>
  </si>
  <si>
    <t>Mat/Bak Gräddfil</t>
  </si>
  <si>
    <t>Mat/Bak Matyoghurt</t>
  </si>
  <si>
    <t>v36-47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</si>
</sst>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0.0%"/>
    <numFmt numFmtId="167" formatCode="0.000"/>
  </numFmts>
  <fonts count="50">
    <font>
      <sz val="11"/>
      <color theme="1"/>
      <name val="Calibri"/>
      <family val="2"/>
      <scheme val="minor"/>
    </font>
    <font>
      <b/>
      <sz val="11"/>
      <color theme="1"/>
      <name val="Calibri"/>
      <family val="2"/>
      <scheme val="minor"/>
    </font>
    <font>
      <b/>
      <sz val="12"/>
      <color theme="1"/>
      <name val="Calibri"/>
      <family val="2"/>
      <scheme val="minor"/>
    </font>
    <font>
      <sz val="8"/>
      <color rgb="FF000000"/>
      <name val="Arial"/>
      <family val="2"/>
    </font>
    <font>
      <sz val="8"/>
      <color rgb="FF1F497D"/>
      <name val="Verdana"/>
      <family val="2"/>
    </font>
    <font>
      <b/>
      <sz val="8"/>
      <color rgb="FF1F497D"/>
      <name val="Verdana"/>
      <family val="2"/>
    </font>
    <font>
      <sz val="8"/>
      <color rgb="FF000000"/>
      <name val="Verdana"/>
      <family val="2"/>
    </font>
    <font>
      <i/>
      <sz val="8"/>
      <color rgb="FF000000"/>
      <name val="Verdana"/>
      <family val="2"/>
    </font>
    <font>
      <i/>
      <sz val="8"/>
      <color rgb="FF1F497D"/>
      <name val="Verdana"/>
      <family val="2"/>
    </font>
    <font>
      <b/>
      <i/>
      <sz val="8"/>
      <color rgb="FF1F497D"/>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10"/>
      <color theme="1"/>
      <name val="Times New Roman"/>
      <family val="1"/>
    </font>
    <font>
      <b/>
      <sz val="11"/>
      <color rgb="FF000000"/>
      <name val="Calibri"/>
      <family val="2"/>
    </font>
    <font>
      <sz val="11"/>
      <color rgb="FF000000"/>
      <name val="Calibri"/>
      <family val="2"/>
    </font>
    <font>
      <b/>
      <sz val="10"/>
      <color theme="1"/>
      <name val="Times New Roman"/>
      <family val="1"/>
    </font>
    <font>
      <sz val="11"/>
      <color theme="1"/>
      <name val="Calibri"/>
      <family val="2"/>
      <scheme val="minor"/>
    </font>
    <font>
      <sz val="10"/>
      <name val="Arial"/>
      <family val="2"/>
    </font>
    <font>
      <sz val="10"/>
      <color rgb="FF000000"/>
      <name val="Arial"/>
      <family val="2"/>
    </font>
    <font>
      <b/>
      <sz val="10"/>
      <name val="Arial"/>
      <family val="2"/>
    </font>
    <font>
      <sz val="8"/>
      <name val="Calibri"/>
      <family val="2"/>
      <scheme val="minor"/>
    </font>
    <font>
      <sz val="9"/>
      <color theme="1"/>
      <name val="Calibri"/>
      <family val="2"/>
      <scheme val="minor"/>
    </font>
    <font>
      <sz val="12"/>
      <color rgb="FF000000"/>
      <name val="Arial"/>
      <family val="2"/>
    </font>
    <font>
      <sz val="12"/>
      <name val="Arial"/>
      <family val="2"/>
    </font>
    <font>
      <b/>
      <sz val="11"/>
      <name val="Arial"/>
      <family val="2"/>
    </font>
    <font>
      <b/>
      <sz val="10"/>
      <name val="Arial Narrow"/>
      <family val="2"/>
    </font>
    <font>
      <sz val="8"/>
      <name val="Arial Narrow"/>
      <family val="2"/>
    </font>
    <font>
      <sz val="10"/>
      <color theme="1"/>
      <name val="Calibri"/>
      <family val="2"/>
      <scheme val="minor"/>
    </font>
    <font>
      <b/>
      <sz val="9"/>
      <name val="Arial"/>
      <family val="2"/>
    </font>
    <font>
      <b/>
      <sz val="14"/>
      <color rgb="FF000000"/>
      <name val="Calibri"/>
      <family val="2"/>
    </font>
    <font>
      <b/>
      <sz val="14"/>
      <color theme="0"/>
      <name val="Calibri"/>
      <family val="2"/>
      <scheme val="minor"/>
    </font>
    <font>
      <sz val="11"/>
      <color rgb="FF3F3F76"/>
      <name val="Calibri"/>
      <family val="2"/>
      <scheme val="minor"/>
    </font>
    <font>
      <sz val="12"/>
      <name val="ICASansSerif"/>
      <family val="5"/>
    </font>
    <font>
      <b/>
      <sz val="26"/>
      <color rgb="FFC00000"/>
      <name val="Microsoft JhengHei UI"/>
      <family val="2"/>
    </font>
    <font>
      <b/>
      <i/>
      <sz val="14"/>
      <name val="ICASansSerif"/>
    </font>
    <font>
      <b/>
      <sz val="12"/>
      <name val="ICASansSerif"/>
    </font>
    <font>
      <sz val="12"/>
      <color rgb="FF000000"/>
      <name val="Calibri"/>
      <family val="2"/>
    </font>
    <font>
      <sz val="12"/>
      <name val="ICASansSerif"/>
    </font>
    <font>
      <b/>
      <sz val="14"/>
      <name val="ICASansSerif"/>
    </font>
    <font>
      <sz val="11"/>
      <name val="ICASansSerif"/>
      <family val="5"/>
    </font>
    <font>
      <i/>
      <sz val="14"/>
      <name val="ICASansSerif"/>
      <family val="5"/>
    </font>
    <font>
      <b/>
      <i/>
      <sz val="14"/>
      <name val="Microsoft JhengHei UI"/>
      <family val="2"/>
    </font>
    <font>
      <i/>
      <sz val="14"/>
      <name val="Arial"/>
      <family val="2"/>
    </font>
    <font>
      <sz val="10"/>
      <name val="Arial Narrow"/>
      <family val="2"/>
    </font>
    <font>
      <sz val="11"/>
      <color theme="1"/>
      <name val="Arial Narrow"/>
      <family val="2"/>
    </font>
    <font>
      <b/>
      <sz val="11"/>
      <color theme="1"/>
      <name val="Arial Narrow"/>
      <family val="2"/>
    </font>
    <font>
      <b/>
      <sz val="11"/>
      <color rgb="FFFA7D00"/>
      <name val="Calibri"/>
      <family val="2"/>
      <scheme val="minor"/>
    </font>
  </fonts>
  <fills count="45">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DBE5F1"/>
        <bgColor rgb="FFFFFFFF"/>
      </patternFill>
    </fill>
    <fill>
      <patternFill patternType="solid">
        <fgColor rgb="FFFFFF00"/>
        <bgColor indexed="64"/>
      </patternFill>
    </fill>
    <fill>
      <patternFill patternType="solid">
        <fgColor rgb="FFFFFF00"/>
        <bgColor rgb="FF000000"/>
      </patternFill>
    </fill>
    <fill>
      <patternFill patternType="solid">
        <fgColor rgb="FF92D050"/>
        <bgColor rgb="FF000000"/>
      </patternFill>
    </fill>
    <fill>
      <patternFill patternType="solid">
        <fgColor rgb="FFFF99CC"/>
        <bgColor rgb="FF000000"/>
      </patternFill>
    </fill>
    <fill>
      <patternFill patternType="solid">
        <fgColor rgb="FFFFC000"/>
        <bgColor rgb="FF000000"/>
      </patternFill>
    </fill>
    <fill>
      <patternFill patternType="solid">
        <fgColor rgb="FF00B0F0"/>
        <bgColor rgb="FF000000"/>
      </patternFill>
    </fill>
    <fill>
      <patternFill patternType="solid">
        <fgColor rgb="FFFF0000"/>
        <bgColor rgb="FF000000"/>
      </patternFill>
    </fill>
    <fill>
      <patternFill patternType="solid">
        <fgColor rgb="FFFFFFCC"/>
        <bgColor rgb="FF000000"/>
      </patternFill>
    </fill>
    <fill>
      <patternFill patternType="solid">
        <fgColor rgb="FFCC99FF"/>
        <bgColor rgb="FF000000"/>
      </patternFill>
    </fill>
    <fill>
      <patternFill patternType="solid">
        <fgColor rgb="FF92D050"/>
        <bgColor indexed="64"/>
      </patternFill>
    </fill>
    <fill>
      <patternFill patternType="solid">
        <fgColor rgb="FFFF99CC"/>
        <bgColor indexed="64"/>
      </patternFill>
    </fill>
    <fill>
      <patternFill patternType="solid">
        <fgColor rgb="FFFFC000"/>
        <bgColor indexed="64"/>
      </patternFill>
    </fill>
    <fill>
      <patternFill patternType="solid">
        <fgColor rgb="FFFFFFCC"/>
        <bgColor indexed="64"/>
      </patternFill>
    </fill>
    <fill>
      <patternFill patternType="solid">
        <fgColor rgb="FFFF8181"/>
        <bgColor indexed="64"/>
      </patternFill>
    </fill>
    <fill>
      <patternFill patternType="solid">
        <fgColor theme="8" tint="0.59999389629810485"/>
        <bgColor indexed="64"/>
      </patternFill>
    </fill>
    <fill>
      <patternFill patternType="solid">
        <fgColor rgb="FFCC99FF"/>
        <bgColor indexed="64"/>
      </patternFill>
    </fill>
    <fill>
      <patternFill patternType="solid">
        <fgColor rgb="FFFF8181"/>
        <bgColor rgb="FF000000"/>
      </patternFill>
    </fill>
    <fill>
      <patternFill patternType="solid">
        <fgColor rgb="FFBDD7EE"/>
        <bgColor rgb="FF000000"/>
      </patternFill>
    </fill>
    <fill>
      <patternFill patternType="solid">
        <fgColor rgb="FFFF4747"/>
        <bgColor indexed="64"/>
      </patternFill>
    </fill>
    <fill>
      <patternFill patternType="solid">
        <fgColor rgb="FFFF5050"/>
        <bgColor indexed="64"/>
      </patternFill>
    </fill>
    <fill>
      <patternFill patternType="solid">
        <fgColor theme="0"/>
        <bgColor indexed="64"/>
      </patternFill>
    </fill>
    <fill>
      <patternFill patternType="solid">
        <fgColor rgb="FFFFCC99"/>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F2F2"/>
      </patternFill>
    </fill>
  </fills>
  <borders count="16">
    <border>
      <left/>
      <right/>
      <top/>
      <bottom/>
      <diagonal/>
    </border>
    <border>
      <left/>
      <right/>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rgb="FFC0C0C0"/>
      </left>
      <right style="hair">
        <color rgb="FFC0C0C0"/>
      </right>
      <top style="thin">
        <color rgb="FF808080"/>
      </top>
      <bottom style="thin">
        <color rgb="FF808080"/>
      </bottom>
      <diagonal/>
    </border>
    <border>
      <left/>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1">
    <xf numFmtId="0" fontId="0" fillId="0" borderId="0"/>
    <xf numFmtId="0" fontId="3" fillId="0" borderId="2" applyNumberFormat="0" applyFont="0" applyFill="0" applyAlignment="0" applyProtection="0"/>
    <xf numFmtId="164" fontId="4" fillId="0" borderId="3" applyNumberFormat="0" applyProtection="0">
      <alignment horizontal="right" vertical="center"/>
    </xf>
    <xf numFmtId="164" fontId="5" fillId="0" borderId="4" applyNumberFormat="0" applyProtection="0">
      <alignment horizontal="right" vertical="center"/>
    </xf>
    <xf numFmtId="0" fontId="5" fillId="2" borderId="2" applyNumberFormat="0" applyAlignment="0" applyProtection="0">
      <alignment horizontal="left" vertical="center" indent="1"/>
    </xf>
    <xf numFmtId="0" fontId="6" fillId="3" borderId="4" applyNumberFormat="0" applyAlignment="0" applyProtection="0">
      <alignment horizontal="left" vertical="center" indent="1"/>
    </xf>
    <xf numFmtId="0" fontId="6" fillId="3" borderId="4" applyNumberFormat="0" applyAlignment="0" applyProtection="0">
      <alignment horizontal="left" vertical="center" indent="1"/>
    </xf>
    <xf numFmtId="0" fontId="7" fillId="0" borderId="5" applyNumberFormat="0" applyFill="0" applyBorder="0" applyAlignment="0" applyProtection="0"/>
    <xf numFmtId="0" fontId="7" fillId="3" borderId="4" applyNumberFormat="0" applyAlignment="0" applyProtection="0">
      <alignment horizontal="left" vertical="center" indent="1"/>
    </xf>
    <xf numFmtId="0" fontId="7" fillId="3" borderId="4" applyNumberFormat="0" applyAlignment="0" applyProtection="0">
      <alignment horizontal="left" vertical="center" indent="1"/>
    </xf>
    <xf numFmtId="164" fontId="8" fillId="4" borderId="3" applyNumberFormat="0" applyBorder="0" applyProtection="0">
      <alignment horizontal="right" vertical="center"/>
    </xf>
    <xf numFmtId="164" fontId="9" fillId="4" borderId="4" applyNumberFormat="0" applyBorder="0" applyProtection="0">
      <alignment horizontal="right" vertical="center"/>
    </xf>
    <xf numFmtId="0" fontId="7" fillId="5" borderId="4" applyNumberFormat="0" applyAlignment="0" applyProtection="0">
      <alignment horizontal="left" vertical="center" indent="1"/>
    </xf>
    <xf numFmtId="164" fontId="9" fillId="5" borderId="4" applyNumberFormat="0" applyProtection="0">
      <alignment horizontal="right" vertical="center"/>
    </xf>
    <xf numFmtId="0" fontId="10" fillId="0" borderId="5" applyNumberFormat="0" applyBorder="0" applyAlignment="0" applyProtection="0"/>
    <xf numFmtId="164" fontId="11" fillId="6" borderId="6" applyNumberFormat="0" applyBorder="0" applyAlignment="0" applyProtection="0">
      <alignment horizontal="right" vertical="center" indent="1"/>
    </xf>
    <xf numFmtId="164" fontId="12" fillId="7" borderId="6" applyNumberFormat="0" applyBorder="0" applyAlignment="0" applyProtection="0">
      <alignment horizontal="right" vertical="center" indent="1"/>
    </xf>
    <xf numFmtId="164" fontId="12" fillId="8" borderId="6" applyNumberFormat="0" applyBorder="0" applyAlignment="0" applyProtection="0">
      <alignment horizontal="right" vertical="center" indent="1"/>
    </xf>
    <xf numFmtId="164" fontId="13" fillId="9" borderId="6" applyNumberFormat="0" applyBorder="0" applyAlignment="0" applyProtection="0">
      <alignment horizontal="right" vertical="center" indent="1"/>
    </xf>
    <xf numFmtId="164" fontId="13" fillId="10" borderId="6" applyNumberFormat="0" applyBorder="0" applyAlignment="0" applyProtection="0">
      <alignment horizontal="right" vertical="center" indent="1"/>
    </xf>
    <xf numFmtId="164" fontId="13" fillId="11" borderId="6" applyNumberFormat="0" applyBorder="0" applyAlignment="0" applyProtection="0">
      <alignment horizontal="right" vertical="center" indent="1"/>
    </xf>
    <xf numFmtId="164" fontId="14" fillId="12" borderId="6" applyNumberFormat="0" applyBorder="0" applyAlignment="0" applyProtection="0">
      <alignment horizontal="right" vertical="center" indent="1"/>
    </xf>
    <xf numFmtId="164" fontId="14" fillId="13" borderId="6" applyNumberFormat="0" applyBorder="0" applyAlignment="0" applyProtection="0">
      <alignment horizontal="right" vertical="center" indent="1"/>
    </xf>
    <xf numFmtId="164" fontId="14" fillId="14" borderId="6" applyNumberFormat="0" applyBorder="0" applyAlignment="0" applyProtection="0">
      <alignment horizontal="right" vertical="center" indent="1"/>
    </xf>
    <xf numFmtId="0" fontId="6" fillId="15" borderId="2" applyNumberFormat="0" applyAlignment="0" applyProtection="0">
      <alignment horizontal="left" vertical="center" indent="1"/>
    </xf>
    <xf numFmtId="0" fontId="6" fillId="16" borderId="2" applyNumberFormat="0" applyAlignment="0" applyProtection="0">
      <alignment horizontal="left" vertical="center" indent="1"/>
    </xf>
    <xf numFmtId="0" fontId="6" fillId="17" borderId="2" applyNumberFormat="0" applyAlignment="0" applyProtection="0">
      <alignment horizontal="left" vertical="center" indent="1"/>
    </xf>
    <xf numFmtId="0" fontId="6" fillId="4" borderId="2" applyNumberFormat="0" applyAlignment="0" applyProtection="0">
      <alignment horizontal="left" vertical="center" indent="1"/>
    </xf>
    <xf numFmtId="0" fontId="6" fillId="5" borderId="4" applyNumberFormat="0" applyAlignment="0" applyProtection="0">
      <alignment horizontal="left" vertical="center" indent="1"/>
    </xf>
    <xf numFmtId="164" fontId="4" fillId="4" borderId="3" applyNumberFormat="0" applyBorder="0" applyProtection="0">
      <alignment horizontal="right" vertical="center"/>
    </xf>
    <xf numFmtId="164" fontId="5" fillId="4" borderId="4" applyNumberFormat="0" applyBorder="0" applyProtection="0">
      <alignment horizontal="right" vertical="center"/>
    </xf>
    <xf numFmtId="164" fontId="4" fillId="18" borderId="2" applyNumberFormat="0" applyAlignment="0" applyProtection="0">
      <alignment horizontal="left" vertical="center" indent="1"/>
    </xf>
    <xf numFmtId="0" fontId="5" fillId="2" borderId="4" applyNumberFormat="0" applyAlignment="0" applyProtection="0">
      <alignment horizontal="left" vertical="center" indent="1"/>
    </xf>
    <xf numFmtId="0" fontId="6" fillId="5" borderId="4" applyNumberFormat="0" applyAlignment="0" applyProtection="0">
      <alignment horizontal="left" vertical="center" indent="1"/>
    </xf>
    <xf numFmtId="164" fontId="5" fillId="5" borderId="4" applyNumberFormat="0" applyProtection="0">
      <alignment horizontal="right" vertical="center"/>
    </xf>
    <xf numFmtId="9" fontId="19" fillId="0" borderId="0" applyFont="0" applyFill="0" applyBorder="0" applyAlignment="0" applyProtection="0"/>
    <xf numFmtId="3" fontId="26" fillId="0" borderId="0"/>
    <xf numFmtId="9" fontId="26" fillId="0" borderId="0" applyFont="0" applyFill="0" applyBorder="0" applyAlignment="0" applyProtection="0"/>
    <xf numFmtId="0" fontId="34" fillId="40" borderId="11" applyNumberFormat="0" applyAlignment="0" applyProtection="0"/>
    <xf numFmtId="0" fontId="20" fillId="0" borderId="0"/>
    <xf numFmtId="0" fontId="49" fillId="44" borderId="11" applyNumberFormat="0" applyAlignment="0" applyProtection="0"/>
  </cellStyleXfs>
  <cellXfs count="181">
    <xf numFmtId="0" fontId="0" fillId="0" borderId="0" xfId="0"/>
    <xf numFmtId="0" fontId="1" fillId="0" borderId="0" xfId="0" applyFont="1"/>
    <xf numFmtId="0" fontId="16" fillId="0" borderId="0" xfId="0" applyFont="1" applyAlignment="1">
      <alignment vertical="center" wrapText="1"/>
    </xf>
    <xf numFmtId="0" fontId="15" fillId="0" borderId="0" xfId="0" applyFont="1"/>
    <xf numFmtId="0" fontId="0" fillId="0" borderId="0" xfId="0" applyAlignment="1">
      <alignment vertical="center"/>
    </xf>
    <xf numFmtId="0" fontId="17" fillId="0" borderId="0" xfId="0" applyFont="1" applyAlignment="1">
      <alignment horizontal="right" vertical="center"/>
    </xf>
    <xf numFmtId="9" fontId="17" fillId="0" borderId="0" xfId="0" applyNumberFormat="1" applyFont="1" applyAlignment="1">
      <alignment horizontal="right" vertical="center"/>
    </xf>
    <xf numFmtId="0" fontId="16" fillId="0" borderId="0" xfId="0" applyFont="1" applyAlignment="1">
      <alignment vertical="center"/>
    </xf>
    <xf numFmtId="0" fontId="18" fillId="0" borderId="0" xfId="0" applyFont="1"/>
    <xf numFmtId="0" fontId="21" fillId="20" borderId="7" xfId="0" applyFont="1" applyFill="1" applyBorder="1"/>
    <xf numFmtId="0" fontId="20" fillId="21" borderId="1" xfId="0" applyFont="1" applyFill="1" applyBorder="1"/>
    <xf numFmtId="0" fontId="21" fillId="22" borderId="7" xfId="0" applyFont="1" applyFill="1" applyBorder="1"/>
    <xf numFmtId="0" fontId="21" fillId="23" borderId="7" xfId="0" applyFont="1" applyFill="1" applyBorder="1"/>
    <xf numFmtId="0" fontId="21" fillId="24" borderId="7" xfId="0" applyFont="1" applyFill="1" applyBorder="1"/>
    <xf numFmtId="0" fontId="21" fillId="25" borderId="7" xfId="0" applyFont="1" applyFill="1" applyBorder="1"/>
    <xf numFmtId="0" fontId="20" fillId="26" borderId="7" xfId="0" applyFont="1" applyFill="1" applyBorder="1"/>
    <xf numFmtId="0" fontId="20" fillId="27" borderId="7" xfId="0" applyFont="1" applyFill="1" applyBorder="1"/>
    <xf numFmtId="0" fontId="22" fillId="0" borderId="1" xfId="0" applyFont="1" applyBorder="1"/>
    <xf numFmtId="166" fontId="20" fillId="20" borderId="1" xfId="35" applyNumberFormat="1" applyFont="1" applyFill="1" applyBorder="1" applyAlignment="1">
      <alignment horizontal="right"/>
    </xf>
    <xf numFmtId="166" fontId="20" fillId="21" borderId="1" xfId="35" applyNumberFormat="1" applyFont="1" applyFill="1" applyBorder="1" applyAlignment="1">
      <alignment horizontal="right"/>
    </xf>
    <xf numFmtId="166" fontId="20" fillId="22" borderId="1" xfId="35" applyNumberFormat="1" applyFont="1" applyFill="1" applyBorder="1" applyAlignment="1">
      <alignment horizontal="right"/>
    </xf>
    <xf numFmtId="166" fontId="20" fillId="23" borderId="1" xfId="35" applyNumberFormat="1" applyFont="1" applyFill="1" applyBorder="1" applyAlignment="1">
      <alignment horizontal="right"/>
    </xf>
    <xf numFmtId="166" fontId="20" fillId="24" borderId="1" xfId="35" applyNumberFormat="1" applyFont="1" applyFill="1" applyBorder="1" applyAlignment="1">
      <alignment horizontal="right"/>
    </xf>
    <xf numFmtId="166" fontId="20" fillId="25" borderId="1" xfId="35" applyNumberFormat="1" applyFont="1" applyFill="1" applyBorder="1" applyAlignment="1">
      <alignment horizontal="right"/>
    </xf>
    <xf numFmtId="166" fontId="20" fillId="26" borderId="1" xfId="35" applyNumberFormat="1" applyFont="1" applyFill="1" applyBorder="1" applyAlignment="1">
      <alignment horizontal="right"/>
    </xf>
    <xf numFmtId="166" fontId="20" fillId="27" borderId="1" xfId="35" applyNumberFormat="1" applyFont="1" applyFill="1" applyBorder="1" applyAlignment="1">
      <alignment horizontal="right"/>
    </xf>
    <xf numFmtId="9" fontId="22" fillId="0" borderId="1" xfId="35" applyFont="1" applyBorder="1" applyAlignment="1" applyProtection="1">
      <alignment horizontal="right"/>
      <protection locked="0"/>
    </xf>
    <xf numFmtId="166" fontId="0" fillId="0" borderId="0" xfId="0" applyNumberFormat="1"/>
    <xf numFmtId="0" fontId="22" fillId="0" borderId="0" xfId="0" applyFont="1" applyBorder="1"/>
    <xf numFmtId="166" fontId="0" fillId="0" borderId="0" xfId="35" applyNumberFormat="1" applyFont="1"/>
    <xf numFmtId="0" fontId="1" fillId="0" borderId="0" xfId="0" applyFont="1" applyAlignment="1">
      <alignment horizontal="center"/>
    </xf>
    <xf numFmtId="0" fontId="1" fillId="0" borderId="0" xfId="0" applyFont="1" applyAlignment="1">
      <alignment horizontal="center"/>
    </xf>
    <xf numFmtId="0" fontId="0" fillId="0" borderId="0" xfId="0" applyFont="1" applyAlignment="1">
      <alignment horizontal="left" vertical="center"/>
    </xf>
    <xf numFmtId="165" fontId="1" fillId="0" borderId="0" xfId="0" applyNumberFormat="1" applyFont="1"/>
    <xf numFmtId="0" fontId="0" fillId="0" borderId="0" xfId="0" applyFill="1" applyAlignment="1">
      <alignment horizontal="right"/>
    </xf>
    <xf numFmtId="165" fontId="21" fillId="20" borderId="7" xfId="0" applyNumberFormat="1" applyFont="1" applyFill="1" applyBorder="1"/>
    <xf numFmtId="165" fontId="20" fillId="21" borderId="1" xfId="0" applyNumberFormat="1" applyFont="1" applyFill="1" applyBorder="1"/>
    <xf numFmtId="165" fontId="21" fillId="22" borderId="7" xfId="0" applyNumberFormat="1" applyFont="1" applyFill="1" applyBorder="1"/>
    <xf numFmtId="165" fontId="21" fillId="23" borderId="7" xfId="0" applyNumberFormat="1" applyFont="1" applyFill="1" applyBorder="1"/>
    <xf numFmtId="165" fontId="21" fillId="24" borderId="7" xfId="0" applyNumberFormat="1" applyFont="1" applyFill="1" applyBorder="1"/>
    <xf numFmtId="165" fontId="21" fillId="25" borderId="7" xfId="0" applyNumberFormat="1" applyFont="1" applyFill="1" applyBorder="1"/>
    <xf numFmtId="165" fontId="20" fillId="26" borderId="7" xfId="0" applyNumberFormat="1" applyFont="1" applyFill="1" applyBorder="1"/>
    <xf numFmtId="165" fontId="20" fillId="27" borderId="7" xfId="0" applyNumberFormat="1" applyFont="1" applyFill="1" applyBorder="1"/>
    <xf numFmtId="165" fontId="25" fillId="20" borderId="7" xfId="0" applyNumberFormat="1" applyFont="1" applyFill="1" applyBorder="1"/>
    <xf numFmtId="165" fontId="26" fillId="21" borderId="1" xfId="0" applyNumberFormat="1" applyFont="1" applyFill="1" applyBorder="1"/>
    <xf numFmtId="165" fontId="25" fillId="22" borderId="7" xfId="0" applyNumberFormat="1" applyFont="1" applyFill="1" applyBorder="1"/>
    <xf numFmtId="165" fontId="25" fillId="23" borderId="7" xfId="0" applyNumberFormat="1" applyFont="1" applyFill="1" applyBorder="1"/>
    <xf numFmtId="165" fontId="25" fillId="24" borderId="7" xfId="0" applyNumberFormat="1" applyFont="1" applyFill="1" applyBorder="1"/>
    <xf numFmtId="165" fontId="25" fillId="25" borderId="7" xfId="0" applyNumberFormat="1" applyFont="1" applyFill="1" applyBorder="1"/>
    <xf numFmtId="165" fontId="26" fillId="26" borderId="7" xfId="0" applyNumberFormat="1" applyFont="1" applyFill="1" applyBorder="1"/>
    <xf numFmtId="165" fontId="26" fillId="27" borderId="7" xfId="0" applyNumberFormat="1" applyFont="1" applyFill="1" applyBorder="1"/>
    <xf numFmtId="165" fontId="2" fillId="0" borderId="0" xfId="0" applyNumberFormat="1" applyFont="1"/>
    <xf numFmtId="0" fontId="1" fillId="0" borderId="0" xfId="0" applyFont="1" applyFill="1"/>
    <xf numFmtId="167" fontId="28" fillId="0" borderId="0" xfId="0" applyNumberFormat="1" applyFont="1" applyAlignment="1">
      <alignment horizontal="center"/>
    </xf>
    <xf numFmtId="0" fontId="16" fillId="0" borderId="0" xfId="0" applyFont="1" applyAlignment="1">
      <alignment horizontal="center" vertical="center"/>
    </xf>
    <xf numFmtId="0" fontId="0" fillId="0" borderId="0" xfId="0" applyAlignment="1">
      <alignment horizontal="center"/>
    </xf>
    <xf numFmtId="0" fontId="17" fillId="0" borderId="0" xfId="0" applyFont="1" applyAlignment="1">
      <alignment horizontal="center" vertical="center"/>
    </xf>
    <xf numFmtId="0" fontId="27" fillId="0" borderId="0" xfId="0" applyFont="1" applyBorder="1" applyAlignment="1">
      <alignment horizontal="center"/>
    </xf>
    <xf numFmtId="0" fontId="0" fillId="0" borderId="0" xfId="0" applyFont="1" applyAlignment="1">
      <alignment horizontal="center" vertical="center"/>
    </xf>
    <xf numFmtId="0" fontId="0" fillId="0" borderId="0" xfId="0" applyFont="1" applyAlignment="1">
      <alignment horizontal="center"/>
    </xf>
    <xf numFmtId="166" fontId="1" fillId="0" borderId="0" xfId="0" applyNumberFormat="1" applyFont="1"/>
    <xf numFmtId="0" fontId="17" fillId="19" borderId="0" xfId="0" applyFont="1" applyFill="1" applyAlignment="1">
      <alignment horizontal="center" vertical="center"/>
    </xf>
    <xf numFmtId="9" fontId="17" fillId="0" borderId="0" xfId="0" applyNumberFormat="1" applyFont="1" applyAlignment="1">
      <alignment horizontal="center" vertical="center"/>
    </xf>
    <xf numFmtId="0" fontId="18" fillId="0" borderId="0" xfId="0" applyFont="1" applyAlignment="1">
      <alignment horizontal="center"/>
    </xf>
    <xf numFmtId="167" fontId="29" fillId="0" borderId="0" xfId="0" applyNumberFormat="1" applyFont="1" applyAlignment="1">
      <alignment horizontal="center"/>
    </xf>
    <xf numFmtId="166" fontId="16" fillId="0" borderId="0" xfId="0" applyNumberFormat="1" applyFont="1" applyAlignment="1">
      <alignment vertical="center"/>
    </xf>
    <xf numFmtId="0" fontId="17" fillId="0" borderId="0" xfId="0" applyFont="1" applyFill="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30" fillId="0" borderId="0" xfId="0" applyFont="1"/>
    <xf numFmtId="9" fontId="17" fillId="19" borderId="0" xfId="0" applyNumberFormat="1" applyFont="1" applyFill="1" applyAlignment="1">
      <alignment horizontal="center" vertical="center"/>
    </xf>
    <xf numFmtId="0" fontId="1" fillId="0" borderId="0" xfId="0" applyFont="1" applyAlignment="1">
      <alignment horizontal="center"/>
    </xf>
    <xf numFmtId="0" fontId="31" fillId="19" borderId="1" xfId="0" applyFont="1" applyFill="1" applyBorder="1"/>
    <xf numFmtId="0" fontId="31" fillId="28" borderId="1" xfId="0" applyFont="1" applyFill="1" applyBorder="1"/>
    <xf numFmtId="0" fontId="31" fillId="29" borderId="1" xfId="0" applyFont="1" applyFill="1" applyBorder="1"/>
    <xf numFmtId="0" fontId="31" fillId="30" borderId="1" xfId="0" applyFont="1" applyFill="1" applyBorder="1"/>
    <xf numFmtId="0" fontId="31" fillId="31" borderId="1" xfId="0" applyFont="1" applyFill="1" applyBorder="1"/>
    <xf numFmtId="0" fontId="31" fillId="32" borderId="1" xfId="0" applyFont="1" applyFill="1" applyBorder="1"/>
    <xf numFmtId="0" fontId="31" fillId="33" borderId="1" xfId="0" applyFont="1" applyFill="1" applyBorder="1"/>
    <xf numFmtId="0" fontId="31" fillId="34" borderId="1" xfId="0" applyFont="1" applyFill="1" applyBorder="1"/>
    <xf numFmtId="166" fontId="22" fillId="19" borderId="1" xfId="35" applyNumberFormat="1" applyFont="1" applyFill="1" applyBorder="1" applyAlignment="1">
      <alignment horizontal="right"/>
    </xf>
    <xf numFmtId="166" fontId="22" fillId="28" borderId="1" xfId="35" applyNumberFormat="1" applyFont="1" applyFill="1" applyBorder="1" applyAlignment="1">
      <alignment horizontal="right"/>
    </xf>
    <xf numFmtId="166" fontId="22" fillId="29" borderId="1" xfId="35" applyNumberFormat="1" applyFont="1" applyFill="1" applyBorder="1" applyAlignment="1">
      <alignment horizontal="right"/>
    </xf>
    <xf numFmtId="166" fontId="22" fillId="30" borderId="1" xfId="35" applyNumberFormat="1" applyFont="1" applyFill="1" applyBorder="1" applyAlignment="1">
      <alignment horizontal="right"/>
    </xf>
    <xf numFmtId="166" fontId="22" fillId="31" borderId="1" xfId="35" applyNumberFormat="1" applyFont="1" applyFill="1" applyBorder="1" applyAlignment="1">
      <alignment horizontal="right"/>
    </xf>
    <xf numFmtId="166" fontId="22" fillId="32" borderId="1" xfId="35" applyNumberFormat="1" applyFont="1" applyFill="1" applyBorder="1" applyAlignment="1">
      <alignment horizontal="right"/>
    </xf>
    <xf numFmtId="166" fontId="22" fillId="33" borderId="1" xfId="35" applyNumberFormat="1" applyFont="1" applyFill="1" applyBorder="1" applyAlignment="1">
      <alignment horizontal="right"/>
    </xf>
    <xf numFmtId="166" fontId="22" fillId="34" borderId="1" xfId="35" applyNumberFormat="1" applyFont="1" applyFill="1" applyBorder="1" applyAlignment="1">
      <alignment horizontal="right"/>
    </xf>
    <xf numFmtId="0" fontId="0" fillId="19" borderId="0" xfId="0" applyFill="1"/>
    <xf numFmtId="166" fontId="0" fillId="19" borderId="0" xfId="35" applyNumberFormat="1" applyFont="1" applyFill="1" applyAlignment="1">
      <alignment vertical="center"/>
    </xf>
    <xf numFmtId="166" fontId="0" fillId="0" borderId="0" xfId="0" applyNumberFormat="1"/>
    <xf numFmtId="9" fontId="17" fillId="0" borderId="0" xfId="0" applyNumberFormat="1" applyFont="1" applyFill="1" applyAlignment="1">
      <alignment horizontal="center" vertical="center"/>
    </xf>
    <xf numFmtId="10" fontId="16" fillId="0" borderId="0" xfId="0" applyNumberFormat="1" applyFont="1" applyAlignment="1">
      <alignment vertical="center"/>
    </xf>
    <xf numFmtId="10" fontId="1" fillId="19" borderId="0" xfId="0" applyNumberFormat="1" applyFont="1" applyFill="1" applyAlignment="1">
      <alignment vertical="center"/>
    </xf>
    <xf numFmtId="0" fontId="33" fillId="38" borderId="1" xfId="0" applyFont="1" applyFill="1" applyBorder="1" applyAlignment="1">
      <alignment horizontal="center" vertical="center"/>
    </xf>
    <xf numFmtId="0" fontId="32" fillId="19" borderId="7" xfId="0" applyFont="1" applyFill="1" applyBorder="1" applyAlignment="1">
      <alignment horizontal="center" vertical="center"/>
    </xf>
    <xf numFmtId="0" fontId="32" fillId="29" borderId="7" xfId="0" applyFont="1" applyFill="1" applyBorder="1" applyAlignment="1">
      <alignment horizontal="center" vertical="center"/>
    </xf>
    <xf numFmtId="0" fontId="17" fillId="28" borderId="7" xfId="0" applyFont="1" applyFill="1" applyBorder="1" applyAlignment="1">
      <alignment horizontal="center" vertical="center"/>
    </xf>
    <xf numFmtId="9" fontId="22" fillId="20" borderId="1" xfId="35" applyFont="1" applyFill="1" applyBorder="1" applyAlignment="1">
      <alignment horizontal="right"/>
    </xf>
    <xf numFmtId="9" fontId="22" fillId="21" borderId="1" xfId="35" applyFont="1" applyFill="1" applyBorder="1" applyAlignment="1">
      <alignment horizontal="right"/>
    </xf>
    <xf numFmtId="9" fontId="22" fillId="22" borderId="1" xfId="35" applyFont="1" applyFill="1" applyBorder="1" applyAlignment="1">
      <alignment horizontal="right"/>
    </xf>
    <xf numFmtId="9" fontId="22" fillId="23" borderId="1" xfId="35" applyFont="1" applyFill="1" applyBorder="1" applyAlignment="1">
      <alignment horizontal="right"/>
    </xf>
    <xf numFmtId="9" fontId="22" fillId="26" borderId="1" xfId="35" applyFont="1" applyFill="1" applyBorder="1" applyAlignment="1">
      <alignment horizontal="right"/>
    </xf>
    <xf numFmtId="9" fontId="22" fillId="35" borderId="1" xfId="35" applyFont="1" applyFill="1" applyBorder="1" applyAlignment="1">
      <alignment horizontal="right"/>
    </xf>
    <xf numFmtId="9" fontId="22" fillId="36" borderId="1" xfId="35" applyFont="1" applyFill="1" applyBorder="1" applyAlignment="1">
      <alignment horizontal="right"/>
    </xf>
    <xf numFmtId="9" fontId="22" fillId="27" borderId="1" xfId="35" applyFont="1" applyFill="1" applyBorder="1" applyAlignment="1">
      <alignment horizontal="right"/>
    </xf>
    <xf numFmtId="0" fontId="33" fillId="38" borderId="0" xfId="0" applyFont="1" applyFill="1" applyBorder="1" applyAlignment="1">
      <alignment horizontal="center" vertical="center"/>
    </xf>
    <xf numFmtId="0" fontId="17" fillId="37" borderId="0" xfId="0" applyFont="1" applyFill="1" applyBorder="1" applyAlignment="1">
      <alignment horizontal="center" vertical="center"/>
    </xf>
    <xf numFmtId="0" fontId="0" fillId="19" borderId="8" xfId="0" applyFill="1" applyBorder="1" applyProtection="1">
      <protection locked="0"/>
    </xf>
    <xf numFmtId="1" fontId="0" fillId="19" borderId="8" xfId="0" applyNumberFormat="1" applyFill="1" applyBorder="1" applyAlignment="1" applyProtection="1">
      <alignment horizontal="center"/>
      <protection locked="0"/>
    </xf>
    <xf numFmtId="0" fontId="1" fillId="0" borderId="0" xfId="0" applyFont="1" applyAlignment="1">
      <alignment horizontal="center" wrapText="1"/>
    </xf>
    <xf numFmtId="0" fontId="35" fillId="39" borderId="0" xfId="39" applyFont="1" applyFill="1"/>
    <xf numFmtId="0" fontId="35" fillId="39" borderId="0" xfId="39" applyFont="1" applyFill="1" applyAlignment="1">
      <alignment wrapText="1"/>
    </xf>
    <xf numFmtId="0" fontId="20" fillId="41" borderId="0" xfId="39" applyFill="1"/>
    <xf numFmtId="0" fontId="36" fillId="41" borderId="0" xfId="39" applyFont="1" applyFill="1" applyAlignment="1">
      <alignment wrapText="1"/>
    </xf>
    <xf numFmtId="0" fontId="37" fillId="42" borderId="0" xfId="39" applyFont="1" applyFill="1" applyAlignment="1">
      <alignment wrapText="1"/>
    </xf>
    <xf numFmtId="0" fontId="38" fillId="39" borderId="0" xfId="39" applyFont="1" applyFill="1" applyAlignment="1">
      <alignment wrapText="1"/>
    </xf>
    <xf numFmtId="0" fontId="41" fillId="43" borderId="0" xfId="39" applyFont="1" applyFill="1" applyAlignment="1">
      <alignment wrapText="1"/>
    </xf>
    <xf numFmtId="0" fontId="40" fillId="39" borderId="0" xfId="39" quotePrefix="1" applyFont="1" applyFill="1" applyAlignment="1">
      <alignment wrapText="1"/>
    </xf>
    <xf numFmtId="0" fontId="35" fillId="39" borderId="0" xfId="39" quotePrefix="1" applyFont="1" applyFill="1" applyAlignment="1">
      <alignment wrapText="1"/>
    </xf>
    <xf numFmtId="0" fontId="20" fillId="41" borderId="0" xfId="39" applyFill="1" applyAlignment="1">
      <alignment wrapText="1"/>
    </xf>
    <xf numFmtId="0" fontId="0" fillId="0" borderId="0" xfId="0" applyAlignment="1">
      <alignment wrapText="1"/>
    </xf>
    <xf numFmtId="0" fontId="20" fillId="0" borderId="0" xfId="39" applyAlignment="1">
      <alignment wrapText="1"/>
    </xf>
    <xf numFmtId="0" fontId="20" fillId="0" borderId="0" xfId="39" applyAlignment="1">
      <alignment vertical="center" wrapText="1"/>
    </xf>
    <xf numFmtId="0" fontId="42" fillId="39" borderId="0" xfId="39" quotePrefix="1" applyFont="1" applyFill="1" applyAlignment="1">
      <alignment wrapText="1"/>
    </xf>
    <xf numFmtId="0" fontId="42" fillId="39" borderId="0" xfId="39" applyFont="1" applyFill="1" applyAlignment="1">
      <alignment wrapText="1"/>
    </xf>
    <xf numFmtId="0" fontId="36" fillId="41" borderId="0" xfId="39" applyFont="1" applyFill="1"/>
    <xf numFmtId="0" fontId="43" fillId="42" borderId="0" xfId="39" applyFont="1" applyFill="1"/>
    <xf numFmtId="0" fontId="44" fillId="42" borderId="0" xfId="39" applyFont="1" applyFill="1"/>
    <xf numFmtId="0" fontId="40" fillId="39" borderId="0" xfId="39" quotePrefix="1" applyFont="1" applyFill="1"/>
    <xf numFmtId="0" fontId="35" fillId="39" borderId="0" xfId="39" quotePrefix="1" applyFont="1" applyFill="1"/>
    <xf numFmtId="0" fontId="43" fillId="39" borderId="0" xfId="39" applyFont="1" applyFill="1"/>
    <xf numFmtId="0" fontId="35" fillId="42" borderId="0" xfId="39" applyFont="1" applyFill="1"/>
    <xf numFmtId="0" fontId="38" fillId="39" borderId="0" xfId="39" applyFont="1" applyFill="1"/>
    <xf numFmtId="0" fontId="45" fillId="42" borderId="0" xfId="39" applyFont="1" applyFill="1"/>
    <xf numFmtId="0" fontId="20" fillId="42" borderId="0" xfId="39" applyFill="1"/>
    <xf numFmtId="0" fontId="0" fillId="0" borderId="12" xfId="0" applyBorder="1" applyAlignment="1">
      <alignment horizontal="center" vertical="center"/>
    </xf>
    <xf numFmtId="165" fontId="34" fillId="40" borderId="11" xfId="38" applyNumberFormat="1" applyProtection="1">
      <protection locked="0"/>
    </xf>
    <xf numFmtId="166" fontId="46" fillId="20" borderId="0" xfId="35" applyNumberFormat="1" applyFont="1" applyFill="1" applyBorder="1" applyAlignment="1">
      <alignment horizontal="left"/>
    </xf>
    <xf numFmtId="166" fontId="46" fillId="21" borderId="0" xfId="35" applyNumberFormat="1" applyFont="1" applyFill="1" applyBorder="1" applyAlignment="1">
      <alignment horizontal="left"/>
    </xf>
    <xf numFmtId="166" fontId="46" fillId="22" borderId="0" xfId="35" applyNumberFormat="1" applyFont="1" applyFill="1" applyBorder="1" applyAlignment="1">
      <alignment horizontal="left"/>
    </xf>
    <xf numFmtId="166" fontId="46" fillId="23" borderId="0" xfId="35" applyNumberFormat="1" applyFont="1" applyFill="1" applyBorder="1" applyAlignment="1">
      <alignment horizontal="left"/>
    </xf>
    <xf numFmtId="166" fontId="46" fillId="24" borderId="0" xfId="35" applyNumberFormat="1" applyFont="1" applyFill="1" applyBorder="1" applyAlignment="1">
      <alignment horizontal="left"/>
    </xf>
    <xf numFmtId="166" fontId="46" fillId="25" borderId="0" xfId="35" applyNumberFormat="1" applyFont="1" applyFill="1" applyBorder="1" applyAlignment="1">
      <alignment horizontal="left"/>
    </xf>
    <xf numFmtId="166" fontId="46" fillId="26" borderId="0" xfId="35" applyNumberFormat="1" applyFont="1" applyFill="1" applyBorder="1" applyAlignment="1">
      <alignment horizontal="left"/>
    </xf>
    <xf numFmtId="166" fontId="46" fillId="27" borderId="0" xfId="35" applyNumberFormat="1" applyFont="1" applyFill="1" applyBorder="1" applyAlignment="1">
      <alignment horizontal="left"/>
    </xf>
    <xf numFmtId="0" fontId="30" fillId="0" borderId="0" xfId="0" applyFont="1" applyAlignment="1">
      <alignment horizontal="center" vertical="center" wrapText="1"/>
    </xf>
    <xf numFmtId="0" fontId="0" fillId="19" borderId="8" xfId="0" applyFill="1" applyBorder="1" applyAlignment="1" applyProtection="1">
      <alignment horizontal="center"/>
      <protection locked="0"/>
    </xf>
    <xf numFmtId="0" fontId="0" fillId="0" borderId="0" xfId="0" applyProtection="1"/>
    <xf numFmtId="0" fontId="0" fillId="19" borderId="0" xfId="0" applyFill="1" applyBorder="1" applyProtection="1"/>
    <xf numFmtId="0" fontId="24" fillId="19" borderId="0" xfId="0" applyFont="1" applyFill="1" applyAlignment="1" applyProtection="1">
      <alignment textRotation="90"/>
    </xf>
    <xf numFmtId="0" fontId="1" fillId="39" borderId="0" xfId="0" applyFont="1" applyFill="1" applyAlignment="1" applyProtection="1">
      <alignment horizontal="center" wrapText="1"/>
    </xf>
    <xf numFmtId="0" fontId="1" fillId="0" borderId="0" xfId="0" applyFont="1" applyAlignment="1" applyProtection="1">
      <alignment horizontal="center" wrapText="1"/>
    </xf>
    <xf numFmtId="10" fontId="1" fillId="0" borderId="0" xfId="35" applyNumberFormat="1" applyFont="1" applyAlignment="1">
      <alignment horizontal="center" vertical="center"/>
    </xf>
    <xf numFmtId="0" fontId="34" fillId="40" borderId="11" xfId="38" applyAlignment="1">
      <alignment horizontal="center" vertical="center"/>
    </xf>
    <xf numFmtId="0" fontId="34" fillId="40" borderId="11" xfId="38" applyAlignment="1">
      <alignment horizontal="center" vertical="center"/>
    </xf>
    <xf numFmtId="0" fontId="33" fillId="38" borderId="1" xfId="0" applyFont="1" applyFill="1" applyBorder="1" applyAlignment="1">
      <alignment horizontal="center" vertical="center"/>
    </xf>
    <xf numFmtId="0" fontId="16" fillId="0" borderId="0" xfId="0" applyFont="1" applyAlignment="1">
      <alignment horizontal="center" vertical="center" wrapText="1"/>
    </xf>
    <xf numFmtId="0" fontId="32" fillId="19" borderId="9" xfId="0" applyFont="1" applyFill="1" applyBorder="1" applyAlignment="1">
      <alignment horizontal="center" vertical="center"/>
    </xf>
    <xf numFmtId="0" fontId="32" fillId="19" borderId="7" xfId="0" applyFont="1" applyFill="1" applyBorder="1" applyAlignment="1">
      <alignment horizontal="center" vertical="center"/>
    </xf>
    <xf numFmtId="0" fontId="32" fillId="19" borderId="10" xfId="0" applyFont="1" applyFill="1" applyBorder="1" applyAlignment="1">
      <alignment horizontal="center" vertical="center"/>
    </xf>
    <xf numFmtId="0" fontId="32" fillId="29" borderId="9" xfId="0" applyFont="1" applyFill="1" applyBorder="1" applyAlignment="1">
      <alignment horizontal="center" vertical="center"/>
    </xf>
    <xf numFmtId="0" fontId="32" fillId="29" borderId="7" xfId="0" applyFont="1" applyFill="1" applyBorder="1" applyAlignment="1">
      <alignment horizontal="center" vertical="center"/>
    </xf>
    <xf numFmtId="0" fontId="32" fillId="29" borderId="10" xfId="0" applyFont="1" applyFill="1" applyBorder="1" applyAlignment="1">
      <alignment horizontal="center" vertical="center"/>
    </xf>
    <xf numFmtId="0" fontId="17" fillId="28" borderId="9" xfId="0" applyFont="1" applyFill="1" applyBorder="1" applyAlignment="1">
      <alignment horizontal="center" vertical="center"/>
    </xf>
    <xf numFmtId="0" fontId="17" fillId="28" borderId="7" xfId="0" applyFont="1" applyFill="1" applyBorder="1" applyAlignment="1">
      <alignment horizontal="center" vertical="center"/>
    </xf>
    <xf numFmtId="0" fontId="17" fillId="28" borderId="10" xfId="0" applyFont="1" applyFill="1" applyBorder="1" applyAlignment="1">
      <alignment horizontal="center" vertical="center"/>
    </xf>
    <xf numFmtId="0" fontId="17" fillId="37" borderId="9" xfId="0" applyFont="1" applyFill="1" applyBorder="1" applyAlignment="1">
      <alignment horizontal="center" vertical="center"/>
    </xf>
    <xf numFmtId="0" fontId="17" fillId="37" borderId="7" xfId="0" applyFont="1" applyFill="1" applyBorder="1" applyAlignment="1">
      <alignment horizontal="center" vertical="center"/>
    </xf>
    <xf numFmtId="0" fontId="17" fillId="37" borderId="10" xfId="0" applyFont="1" applyFill="1" applyBorder="1" applyAlignment="1">
      <alignment horizontal="center" vertical="center"/>
    </xf>
    <xf numFmtId="0" fontId="1" fillId="0" borderId="0" xfId="0" applyFont="1" applyAlignment="1">
      <alignment horizont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wrapText="1"/>
    </xf>
    <xf numFmtId="0" fontId="16" fillId="0" borderId="0" xfId="0" applyFont="1" applyAlignment="1">
      <alignment horizontal="left" vertical="center" wrapText="1"/>
    </xf>
    <xf numFmtId="0" fontId="2" fillId="0" borderId="0" xfId="0" applyFont="1" applyAlignment="1">
      <alignment horizontal="center" wrapText="1"/>
    </xf>
    <xf numFmtId="166" fontId="34" fillId="40" borderId="11" xfId="38" applyNumberFormat="1" applyAlignment="1">
      <alignment horizontal="center" vertical="center"/>
    </xf>
    <xf numFmtId="166" fontId="49" fillId="44" borderId="11" xfId="40" applyNumberFormat="1" applyAlignment="1">
      <alignment horizontal="center" vertical="center"/>
    </xf>
  </cellXfs>
  <cellStyles count="41">
    <cellStyle name="Beräkning" xfId="40" builtinId="22"/>
    <cellStyle name="Indata" xfId="38" builtinId="20"/>
    <cellStyle name="Normal" xfId="0" builtinId="0"/>
    <cellStyle name="Normal 2" xfId="36" xr:uid="{4D8F1000-4D4E-4740-9B83-38CF8343F1A9}"/>
    <cellStyle name="Normal 3" xfId="39" xr:uid="{9B627F01-10F2-42C1-8599-D182A835DDF2}"/>
    <cellStyle name="Procent" xfId="35" builtinId="5"/>
    <cellStyle name="Procent 2" xfId="37" xr:uid="{923F0992-BEC1-446B-882F-6F9B9C9A5521}"/>
    <cellStyle name="SAPBorder" xfId="1" xr:uid="{00000000-0005-0000-0000-000002000000}"/>
    <cellStyle name="SAPDataCell" xfId="2" xr:uid="{00000000-0005-0000-0000-000003000000}"/>
    <cellStyle name="SAPDataTotalCell" xfId="3" xr:uid="{00000000-0005-0000-0000-000004000000}"/>
    <cellStyle name="SAPDimensionCell" xfId="4" xr:uid="{00000000-0005-0000-0000-000005000000}"/>
    <cellStyle name="SAPEditableDataCell" xfId="5" xr:uid="{00000000-0005-0000-0000-000006000000}"/>
    <cellStyle name="SAPEditableDataTotalCell" xfId="6" xr:uid="{00000000-0005-0000-0000-000007000000}"/>
    <cellStyle name="SAPEmphasized" xfId="7" xr:uid="{00000000-0005-0000-0000-000008000000}"/>
    <cellStyle name="SAPEmphasizedEditableDataCell" xfId="8" xr:uid="{00000000-0005-0000-0000-000009000000}"/>
    <cellStyle name="SAPEmphasizedEditableDataTotalCell" xfId="9" xr:uid="{00000000-0005-0000-0000-00000A000000}"/>
    <cellStyle name="SAPEmphasizedLockedDataCell" xfId="10" xr:uid="{00000000-0005-0000-0000-00000B000000}"/>
    <cellStyle name="SAPEmphasizedLockedDataTotalCell" xfId="11" xr:uid="{00000000-0005-0000-0000-00000C000000}"/>
    <cellStyle name="SAPEmphasizedReadonlyDataCell" xfId="12" xr:uid="{00000000-0005-0000-0000-00000D000000}"/>
    <cellStyle name="SAPEmphasizedReadonlyDataTotalCell" xfId="13" xr:uid="{00000000-0005-0000-0000-00000E000000}"/>
    <cellStyle name="SAPEmphasizedTotal" xfId="14" xr:uid="{00000000-0005-0000-0000-00000F000000}"/>
    <cellStyle name="SAPExceptionLevel1" xfId="15" xr:uid="{00000000-0005-0000-0000-000010000000}"/>
    <cellStyle name="SAPExceptionLevel2" xfId="16" xr:uid="{00000000-0005-0000-0000-000011000000}"/>
    <cellStyle name="SAPExceptionLevel3" xfId="17" xr:uid="{00000000-0005-0000-0000-000012000000}"/>
    <cellStyle name="SAPExceptionLevel4" xfId="18" xr:uid="{00000000-0005-0000-0000-000013000000}"/>
    <cellStyle name="SAPExceptionLevel5" xfId="19" xr:uid="{00000000-0005-0000-0000-000014000000}"/>
    <cellStyle name="SAPExceptionLevel6" xfId="20" xr:uid="{00000000-0005-0000-0000-000015000000}"/>
    <cellStyle name="SAPExceptionLevel7" xfId="21" xr:uid="{00000000-0005-0000-0000-000016000000}"/>
    <cellStyle name="SAPExceptionLevel8" xfId="22" xr:uid="{00000000-0005-0000-0000-000017000000}"/>
    <cellStyle name="SAPExceptionLevel9" xfId="23" xr:uid="{00000000-0005-0000-0000-000018000000}"/>
    <cellStyle name="SAPHierarchyCell0" xfId="24" xr:uid="{00000000-0005-0000-0000-000019000000}"/>
    <cellStyle name="SAPHierarchyCell1" xfId="25" xr:uid="{00000000-0005-0000-0000-00001A000000}"/>
    <cellStyle name="SAPHierarchyCell2" xfId="26" xr:uid="{00000000-0005-0000-0000-00001B000000}"/>
    <cellStyle name="SAPHierarchyCell3" xfId="27" xr:uid="{00000000-0005-0000-0000-00001C000000}"/>
    <cellStyle name="SAPHierarchyCell4" xfId="28" xr:uid="{00000000-0005-0000-0000-00001D000000}"/>
    <cellStyle name="SAPLockedDataCell" xfId="29" xr:uid="{00000000-0005-0000-0000-00001E000000}"/>
    <cellStyle name="SAPLockedDataTotalCell" xfId="30" xr:uid="{00000000-0005-0000-0000-00001F000000}"/>
    <cellStyle name="SAPMemberCell" xfId="31" xr:uid="{00000000-0005-0000-0000-000020000000}"/>
    <cellStyle name="SAPMemberTotalCell" xfId="32" xr:uid="{00000000-0005-0000-0000-000021000000}"/>
    <cellStyle name="SAPReadonlyDataCell" xfId="33" xr:uid="{00000000-0005-0000-0000-000022000000}"/>
    <cellStyle name="SAPReadonlyDataTotalCell" xfId="34" xr:uid="{00000000-0005-0000-0000-000023000000}"/>
  </cellStyles>
  <dxfs count="2">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4747"/>
      <color rgb="FFFF8B8B"/>
      <color rgb="FFFF8989"/>
      <color rgb="FFFF5050"/>
      <color rgb="FFFF99CC"/>
      <color rgb="FFCC99FF"/>
      <color rgb="FFBDD7E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57150</xdr:rowOff>
    </xdr:from>
    <xdr:to>
      <xdr:col>17</xdr:col>
      <xdr:colOff>449088</xdr:colOff>
      <xdr:row>1048576</xdr:row>
      <xdr:rowOff>29183</xdr:rowOff>
    </xdr:to>
    <xdr:pic>
      <xdr:nvPicPr>
        <xdr:cNvPr id="2" name="Bildobjekt 1">
          <a:extLst>
            <a:ext uri="{FF2B5EF4-FFF2-40B4-BE49-F238E27FC236}">
              <a16:creationId xmlns:a16="http://schemas.microsoft.com/office/drawing/2014/main" id="{2741736B-08F1-4C3B-8801-2E8788A80D84}"/>
            </a:ext>
          </a:extLst>
        </xdr:cNvPr>
        <xdr:cNvPicPr>
          <a:picLocks noChangeAspect="1"/>
        </xdr:cNvPicPr>
      </xdr:nvPicPr>
      <xdr:blipFill>
        <a:blip xmlns:r="http://schemas.openxmlformats.org/officeDocument/2006/relationships" r:embed="rId1"/>
        <a:stretch>
          <a:fillRect/>
        </a:stretch>
      </xdr:blipFill>
      <xdr:spPr>
        <a:xfrm>
          <a:off x="2762250" y="247650"/>
          <a:ext cx="10126488" cy="4353533"/>
        </a:xfrm>
        <a:prstGeom prst="rect">
          <a:avLst/>
        </a:prstGeom>
      </xdr:spPr>
    </xdr:pic>
    <xdr:clientData/>
  </xdr:twoCellAnchor>
  <xdr:twoCellAnchor>
    <xdr:from>
      <xdr:col>1</xdr:col>
      <xdr:colOff>47626</xdr:colOff>
      <xdr:row>12</xdr:row>
      <xdr:rowOff>133350</xdr:rowOff>
    </xdr:from>
    <xdr:to>
      <xdr:col>4</xdr:col>
      <xdr:colOff>304800</xdr:colOff>
      <xdr:row>19</xdr:row>
      <xdr:rowOff>142875</xdr:rowOff>
    </xdr:to>
    <xdr:sp macro="" textlink="">
      <xdr:nvSpPr>
        <xdr:cNvPr id="3" name="Rektangel 2">
          <a:extLst>
            <a:ext uri="{FF2B5EF4-FFF2-40B4-BE49-F238E27FC236}">
              <a16:creationId xmlns:a16="http://schemas.microsoft.com/office/drawing/2014/main" id="{53A8C619-2107-41DD-AF6B-06EAB7190F6C}"/>
            </a:ext>
          </a:extLst>
        </xdr:cNvPr>
        <xdr:cNvSpPr/>
      </xdr:nvSpPr>
      <xdr:spPr>
        <a:xfrm>
          <a:off x="2733676" y="2800350"/>
          <a:ext cx="2085974" cy="1343025"/>
        </a:xfrm>
        <a:prstGeom prst="rect">
          <a:avLst/>
        </a:prstGeom>
        <a:noFill/>
        <a:ln w="508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1</xdr:row>
      <xdr:rowOff>85725</xdr:rowOff>
    </xdr:from>
    <xdr:to>
      <xdr:col>4</xdr:col>
      <xdr:colOff>314325</xdr:colOff>
      <xdr:row>12</xdr:row>
      <xdr:rowOff>114300</xdr:rowOff>
    </xdr:to>
    <xdr:sp macro="" textlink="">
      <xdr:nvSpPr>
        <xdr:cNvPr id="4" name="Rektangel 3">
          <a:extLst>
            <a:ext uri="{FF2B5EF4-FFF2-40B4-BE49-F238E27FC236}">
              <a16:creationId xmlns:a16="http://schemas.microsoft.com/office/drawing/2014/main" id="{04CF9F64-3EF6-4894-BD8B-309356C342BD}"/>
            </a:ext>
          </a:extLst>
        </xdr:cNvPr>
        <xdr:cNvSpPr/>
      </xdr:nvSpPr>
      <xdr:spPr>
        <a:xfrm>
          <a:off x="2724150" y="276225"/>
          <a:ext cx="2105025" cy="2505075"/>
        </a:xfrm>
        <a:prstGeom prst="rect">
          <a:avLst/>
        </a:prstGeom>
        <a:noFill/>
        <a:ln w="508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352425</xdr:colOff>
      <xdr:row>4</xdr:row>
      <xdr:rowOff>104775</xdr:rowOff>
    </xdr:from>
    <xdr:to>
      <xdr:col>7</xdr:col>
      <xdr:colOff>476250</xdr:colOff>
      <xdr:row>19</xdr:row>
      <xdr:rowOff>152400</xdr:rowOff>
    </xdr:to>
    <xdr:sp macro="" textlink="">
      <xdr:nvSpPr>
        <xdr:cNvPr id="5" name="Rektangel 4">
          <a:extLst>
            <a:ext uri="{FF2B5EF4-FFF2-40B4-BE49-F238E27FC236}">
              <a16:creationId xmlns:a16="http://schemas.microsoft.com/office/drawing/2014/main" id="{473A8E81-AF6F-4459-B6D7-DC71F6A99ED0}"/>
            </a:ext>
          </a:extLst>
        </xdr:cNvPr>
        <xdr:cNvSpPr/>
      </xdr:nvSpPr>
      <xdr:spPr>
        <a:xfrm>
          <a:off x="4867275" y="866775"/>
          <a:ext cx="1952625" cy="3286125"/>
        </a:xfrm>
        <a:prstGeom prst="rect">
          <a:avLst/>
        </a:prstGeom>
        <a:noFill/>
        <a:ln w="508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247650</xdr:colOff>
      <xdr:row>4</xdr:row>
      <xdr:rowOff>504825</xdr:rowOff>
    </xdr:from>
    <xdr:to>
      <xdr:col>17</xdr:col>
      <xdr:colOff>428625</xdr:colOff>
      <xdr:row>20</xdr:row>
      <xdr:rowOff>57150</xdr:rowOff>
    </xdr:to>
    <xdr:sp macro="" textlink="">
      <xdr:nvSpPr>
        <xdr:cNvPr id="6" name="Rektangel 5">
          <a:extLst>
            <a:ext uri="{FF2B5EF4-FFF2-40B4-BE49-F238E27FC236}">
              <a16:creationId xmlns:a16="http://schemas.microsoft.com/office/drawing/2014/main" id="{C0590185-178E-4FC1-AB6D-C8D341C6C5A8}"/>
            </a:ext>
          </a:extLst>
        </xdr:cNvPr>
        <xdr:cNvSpPr/>
      </xdr:nvSpPr>
      <xdr:spPr>
        <a:xfrm>
          <a:off x="10858500" y="1266825"/>
          <a:ext cx="2009775" cy="2981325"/>
        </a:xfrm>
        <a:prstGeom prst="rect">
          <a:avLst/>
        </a:prstGeom>
        <a:noFill/>
        <a:ln w="50800">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409575</xdr:colOff>
      <xdr:row>6</xdr:row>
      <xdr:rowOff>9525</xdr:rowOff>
    </xdr:from>
    <xdr:to>
      <xdr:col>9</xdr:col>
      <xdr:colOff>571501</xdr:colOff>
      <xdr:row>9</xdr:row>
      <xdr:rowOff>76200</xdr:rowOff>
    </xdr:to>
    <xdr:sp macro="" textlink="">
      <xdr:nvSpPr>
        <xdr:cNvPr id="7" name="Rektangel 6">
          <a:extLst>
            <a:ext uri="{FF2B5EF4-FFF2-40B4-BE49-F238E27FC236}">
              <a16:creationId xmlns:a16="http://schemas.microsoft.com/office/drawing/2014/main" id="{4F82D85A-6673-48C8-9C3B-EA9185DD565D}"/>
            </a:ext>
          </a:extLst>
        </xdr:cNvPr>
        <xdr:cNvSpPr/>
      </xdr:nvSpPr>
      <xdr:spPr>
        <a:xfrm>
          <a:off x="7362825" y="1533525"/>
          <a:ext cx="771526" cy="638175"/>
        </a:xfrm>
        <a:prstGeom prst="rect">
          <a:avLst/>
        </a:prstGeom>
        <a:noFill/>
        <a:ln w="508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561975</xdr:colOff>
      <xdr:row>9</xdr:row>
      <xdr:rowOff>152400</xdr:rowOff>
    </xdr:from>
    <xdr:to>
      <xdr:col>14</xdr:col>
      <xdr:colOff>200025</xdr:colOff>
      <xdr:row>21</xdr:row>
      <xdr:rowOff>133349</xdr:rowOff>
    </xdr:to>
    <xdr:sp macro="" textlink="">
      <xdr:nvSpPr>
        <xdr:cNvPr id="8" name="Rektangel 7">
          <a:extLst>
            <a:ext uri="{FF2B5EF4-FFF2-40B4-BE49-F238E27FC236}">
              <a16:creationId xmlns:a16="http://schemas.microsoft.com/office/drawing/2014/main" id="{EBE3F324-3BE3-4831-AE1A-C3B95666BC30}"/>
            </a:ext>
          </a:extLst>
        </xdr:cNvPr>
        <xdr:cNvSpPr/>
      </xdr:nvSpPr>
      <xdr:spPr>
        <a:xfrm>
          <a:off x="6905625" y="2247900"/>
          <a:ext cx="3905250" cy="2266949"/>
        </a:xfrm>
        <a:prstGeom prst="rect">
          <a:avLst/>
        </a:prstGeom>
        <a:noFill/>
        <a:ln w="508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514350</xdr:colOff>
      <xdr:row>5</xdr:row>
      <xdr:rowOff>180975</xdr:rowOff>
    </xdr:from>
    <xdr:to>
      <xdr:col>8</xdr:col>
      <xdr:colOff>419100</xdr:colOff>
      <xdr:row>9</xdr:row>
      <xdr:rowOff>57150</xdr:rowOff>
    </xdr:to>
    <xdr:sp macro="" textlink="">
      <xdr:nvSpPr>
        <xdr:cNvPr id="9" name="Rektangel 8">
          <a:extLst>
            <a:ext uri="{FF2B5EF4-FFF2-40B4-BE49-F238E27FC236}">
              <a16:creationId xmlns:a16="http://schemas.microsoft.com/office/drawing/2014/main" id="{5185A967-3370-47F8-9BBB-3A251D0B6D11}"/>
            </a:ext>
          </a:extLst>
        </xdr:cNvPr>
        <xdr:cNvSpPr/>
      </xdr:nvSpPr>
      <xdr:spPr>
        <a:xfrm>
          <a:off x="6858000" y="1514475"/>
          <a:ext cx="514350" cy="63817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9525</xdr:colOff>
      <xdr:row>6</xdr:row>
      <xdr:rowOff>9525</xdr:rowOff>
    </xdr:from>
    <xdr:to>
      <xdr:col>11</xdr:col>
      <xdr:colOff>28575</xdr:colOff>
      <xdr:row>9</xdr:row>
      <xdr:rowOff>76200</xdr:rowOff>
    </xdr:to>
    <xdr:sp macro="" textlink="">
      <xdr:nvSpPr>
        <xdr:cNvPr id="10" name="Rektangel 9">
          <a:extLst>
            <a:ext uri="{FF2B5EF4-FFF2-40B4-BE49-F238E27FC236}">
              <a16:creationId xmlns:a16="http://schemas.microsoft.com/office/drawing/2014/main" id="{760F8FD3-9012-4B09-BC9B-2BAA5732F93F}"/>
            </a:ext>
          </a:extLst>
        </xdr:cNvPr>
        <xdr:cNvSpPr/>
      </xdr:nvSpPr>
      <xdr:spPr>
        <a:xfrm>
          <a:off x="8181975" y="1533525"/>
          <a:ext cx="628650" cy="63817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66674</xdr:colOff>
      <xdr:row>1</xdr:row>
      <xdr:rowOff>114300</xdr:rowOff>
    </xdr:from>
    <xdr:to>
      <xdr:col>14</xdr:col>
      <xdr:colOff>190500</xdr:colOff>
      <xdr:row>9</xdr:row>
      <xdr:rowOff>85725</xdr:rowOff>
    </xdr:to>
    <xdr:sp macro="" textlink="">
      <xdr:nvSpPr>
        <xdr:cNvPr id="11" name="Rektangel 10">
          <a:extLst>
            <a:ext uri="{FF2B5EF4-FFF2-40B4-BE49-F238E27FC236}">
              <a16:creationId xmlns:a16="http://schemas.microsoft.com/office/drawing/2014/main" id="{EB325FD5-74C9-43A4-BCD1-6B2302B9C8CE}"/>
            </a:ext>
          </a:extLst>
        </xdr:cNvPr>
        <xdr:cNvSpPr/>
      </xdr:nvSpPr>
      <xdr:spPr>
        <a:xfrm>
          <a:off x="8848724" y="304800"/>
          <a:ext cx="1952626" cy="1876425"/>
        </a:xfrm>
        <a:prstGeom prst="rect">
          <a:avLst/>
        </a:prstGeom>
        <a:no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523875</xdr:colOff>
      <xdr:row>1</xdr:row>
      <xdr:rowOff>114300</xdr:rowOff>
    </xdr:from>
    <xdr:to>
      <xdr:col>11</xdr:col>
      <xdr:colOff>28575</xdr:colOff>
      <xdr:row>5</xdr:row>
      <xdr:rowOff>123825</xdr:rowOff>
    </xdr:to>
    <xdr:sp macro="" textlink="">
      <xdr:nvSpPr>
        <xdr:cNvPr id="12" name="Rektangel 11">
          <a:extLst>
            <a:ext uri="{FF2B5EF4-FFF2-40B4-BE49-F238E27FC236}">
              <a16:creationId xmlns:a16="http://schemas.microsoft.com/office/drawing/2014/main" id="{11098EA7-6E68-4935-A4E7-5BF7A15F824A}"/>
            </a:ext>
          </a:extLst>
        </xdr:cNvPr>
        <xdr:cNvSpPr/>
      </xdr:nvSpPr>
      <xdr:spPr>
        <a:xfrm>
          <a:off x="6867525" y="304800"/>
          <a:ext cx="1943100" cy="1152525"/>
        </a:xfrm>
        <a:prstGeom prst="rect">
          <a:avLst/>
        </a:prstGeom>
        <a:noFill/>
        <a:ln w="50800">
          <a:solidFill>
            <a:srgbClr val="FF99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371475</xdr:colOff>
      <xdr:row>1</xdr:row>
      <xdr:rowOff>85726</xdr:rowOff>
    </xdr:from>
    <xdr:to>
      <xdr:col>7</xdr:col>
      <xdr:colOff>485775</xdr:colOff>
      <xdr:row>4</xdr:row>
      <xdr:rowOff>47626</xdr:rowOff>
    </xdr:to>
    <xdr:sp macro="" textlink="">
      <xdr:nvSpPr>
        <xdr:cNvPr id="13" name="Rektangel 12">
          <a:extLst>
            <a:ext uri="{FF2B5EF4-FFF2-40B4-BE49-F238E27FC236}">
              <a16:creationId xmlns:a16="http://schemas.microsoft.com/office/drawing/2014/main" id="{DF1AF327-8765-464B-B84A-89C2FA69DE63}"/>
            </a:ext>
          </a:extLst>
        </xdr:cNvPr>
        <xdr:cNvSpPr/>
      </xdr:nvSpPr>
      <xdr:spPr>
        <a:xfrm>
          <a:off x="4886325" y="276226"/>
          <a:ext cx="1943100" cy="533400"/>
        </a:xfrm>
        <a:prstGeom prst="rect">
          <a:avLst/>
        </a:prstGeom>
        <a:noFill/>
        <a:ln w="50800">
          <a:solidFill>
            <a:srgbClr val="FF99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228600</xdr:colOff>
      <xdr:row>1</xdr:row>
      <xdr:rowOff>85726</xdr:rowOff>
    </xdr:from>
    <xdr:to>
      <xdr:col>17</xdr:col>
      <xdr:colOff>438150</xdr:colOff>
      <xdr:row>4</xdr:row>
      <xdr:rowOff>457200</xdr:rowOff>
    </xdr:to>
    <xdr:sp macro="" textlink="">
      <xdr:nvSpPr>
        <xdr:cNvPr id="14" name="Rektangel 13">
          <a:extLst>
            <a:ext uri="{FF2B5EF4-FFF2-40B4-BE49-F238E27FC236}">
              <a16:creationId xmlns:a16="http://schemas.microsoft.com/office/drawing/2014/main" id="{138D23C7-2BB8-4A52-ADA6-065AE39A48BE}"/>
            </a:ext>
          </a:extLst>
        </xdr:cNvPr>
        <xdr:cNvSpPr/>
      </xdr:nvSpPr>
      <xdr:spPr>
        <a:xfrm>
          <a:off x="10839450" y="276226"/>
          <a:ext cx="2038350" cy="942974"/>
        </a:xfrm>
        <a:prstGeom prst="rect">
          <a:avLst/>
        </a:prstGeom>
        <a:noFill/>
        <a:ln w="50800">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194310</xdr:colOff>
      <xdr:row>45</xdr:row>
      <xdr:rowOff>142875</xdr:rowOff>
    </xdr:from>
    <xdr:to>
      <xdr:col>13</xdr:col>
      <xdr:colOff>541093</xdr:colOff>
      <xdr:row>47</xdr:row>
      <xdr:rowOff>95250</xdr:rowOff>
    </xdr:to>
    <xdr:sp macro="" textlink="">
      <xdr:nvSpPr>
        <xdr:cNvPr id="3" name="Rectangle 2">
          <a:extLst>
            <a:ext uri="{FF2B5EF4-FFF2-40B4-BE49-F238E27FC236}">
              <a16:creationId xmlns:a16="http://schemas.microsoft.com/office/drawing/2014/main" id="{403B290D-2CD4-4B0B-A978-5A3BF25FAB23}"/>
            </a:ext>
          </a:extLst>
        </xdr:cNvPr>
        <xdr:cNvSpPr/>
      </xdr:nvSpPr>
      <xdr:spPr bwMode="auto">
        <a:xfrm>
          <a:off x="8305800" y="6524625"/>
          <a:ext cx="0" cy="257175"/>
        </a:xfrm>
        <a:prstGeom prst="rect">
          <a:avLst/>
        </a:prstGeom>
        <a:solidFill>
          <a:srgbClr val="FF0000"/>
        </a:solidFill>
        <a:ln w="9525" cap="flat" cmpd="sng" algn="ctr">
          <a:solidFill>
            <a:srgbClr val="800000"/>
          </a:solidFill>
          <a:prstDash val="solid"/>
          <a:round/>
          <a:headEnd type="none" w="med" len="med"/>
          <a:tailEnd type="none" w="med" len="med"/>
        </a:ln>
        <a:effectLst/>
      </xdr:spPr>
      <xdr:txBody>
        <a:bodyPr vertOverflow="clip" horzOverflow="clip" wrap="square" lIns="18288" tIns="0" rIns="0" bIns="0" rtlCol="0" anchor="ctr" upright="1"/>
        <a:lstStyle/>
        <a:p>
          <a:pPr algn="ctr"/>
          <a:r>
            <a:rPr lang="sv-SE" sz="1100" b="1">
              <a:solidFill>
                <a:schemeClr val="bg1"/>
              </a:solidFill>
              <a:latin typeface="Microsoft JhengHei UI" panose="020B0604030504040204" pitchFamily="34" charset="-120"/>
              <a:ea typeface="Microsoft JhengHei UI" panose="020B0604030504040204" pitchFamily="34" charset="-120"/>
            </a:rPr>
            <a:t>Admin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sverktyg%20Kundwebben/ICA%20N&#228;ra%20Balansverkty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erisnurran"/>
      <sheetName val="exempel"/>
      <sheetName val="Instruktioner"/>
      <sheetName val="Varuplacering"/>
      <sheetName val="Praktiska ombyggnadstips"/>
      <sheetName val="Kundinsikt siffror RegionProfil"/>
    </sheetNames>
    <sheetDataSet>
      <sheetData sheetId="0"/>
      <sheetData sheetId="1"/>
      <sheetData sheetId="2"/>
      <sheetData sheetId="3"/>
      <sheetData sheetId="4"/>
      <sheetData sheetId="5">
        <row r="64">
          <cell r="U64" t="str">
            <v>Syd</v>
          </cell>
        </row>
        <row r="65">
          <cell r="U65" t="str">
            <v>Väst</v>
          </cell>
        </row>
        <row r="66">
          <cell r="U66" t="str">
            <v>Öst</v>
          </cell>
        </row>
        <row r="67">
          <cell r="U67" t="str">
            <v>Norr</v>
          </cell>
        </row>
        <row r="68">
          <cell r="U68" t="str">
            <v>Norrmejerier</v>
          </cell>
        </row>
        <row r="69">
          <cell r="U69" t="str">
            <v>Skånemejerier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1C06AB-A3EC-4DAC-A243-E1601BA1C1EC}" name="Tabell1" displayName="Tabell1" ref="G1:I7" totalsRowShown="0" headerRowDxfId="1">
  <autoFilter ref="G1:I7" xr:uid="{10BF1A88-D4F2-4193-8A0D-F1AB76860391}"/>
  <tableColumns count="3">
    <tableColumn id="1" xr3:uid="{ED3FE140-0E78-4328-85DC-74F458628CB6}" name="Välj region" dataDxfId="0"/>
    <tableColumn id="2" xr3:uid="{6573BF04-4F38-4BD9-AF17-998CC87F92A2}" name="Välj profil"/>
    <tableColumn id="3" xr3:uid="{2BBB6F43-0D24-4EFF-8915-5CB8A0D2C693}" name="Småmålsläg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CB53"/>
  <sheetViews>
    <sheetView zoomScale="85" zoomScaleNormal="85" workbookViewId="0">
      <pane xSplit="3" ySplit="6" topLeftCell="D7" activePane="bottomRight" state="frozen"/>
      <selection pane="topRight" activeCell="E1" sqref="E1"/>
      <selection pane="bottomLeft" activeCell="A7" sqref="A7"/>
      <selection pane="bottomRight" activeCell="G18" sqref="G18"/>
    </sheetView>
  </sheetViews>
  <sheetFormatPr defaultRowHeight="15"/>
  <cols>
    <col min="1" max="1" width="37.28515625" customWidth="1"/>
    <col min="2" max="2" width="12.42578125" customWidth="1"/>
    <col min="3" max="3" width="11.7109375" style="59" customWidth="1"/>
    <col min="4" max="4" width="8.5703125" customWidth="1"/>
    <col min="5" max="6" width="13.7109375" customWidth="1"/>
    <col min="7" max="7" width="8.5703125" customWidth="1"/>
    <col min="8" max="9" width="13.7109375" customWidth="1"/>
    <col min="10" max="10" width="8.7109375" customWidth="1"/>
    <col min="11" max="12" width="13.7109375" customWidth="1"/>
    <col min="13" max="13" width="8.5703125" customWidth="1"/>
    <col min="14" max="14" width="13.5703125" customWidth="1"/>
    <col min="15" max="21" width="13.7109375" customWidth="1"/>
    <col min="22" max="22" width="12.140625" customWidth="1"/>
    <col min="23" max="23" width="15.85546875" customWidth="1"/>
    <col min="24" max="24" width="16.7109375" customWidth="1"/>
    <col min="25" max="25" width="12.140625" customWidth="1"/>
    <col min="26" max="26" width="19" customWidth="1"/>
    <col min="27" max="27" width="14" customWidth="1"/>
    <col min="28" max="28" width="12.140625" customWidth="1"/>
    <col min="29" max="29" width="18" customWidth="1"/>
    <col min="30" max="30" width="16.7109375" customWidth="1"/>
    <col min="31" max="31" width="12.140625" customWidth="1"/>
    <col min="32" max="32" width="18.7109375" customWidth="1"/>
    <col min="33" max="33" width="17.7109375" customWidth="1"/>
    <col min="34" max="34" width="14.7109375" customWidth="1"/>
    <col min="35" max="35" width="17.7109375" customWidth="1"/>
    <col min="36" max="36" width="14.28515625" customWidth="1"/>
    <col min="37" max="39" width="17.7109375" customWidth="1"/>
    <col min="40" max="40" width="8.7109375" customWidth="1"/>
    <col min="41" max="41" width="14.28515625" customWidth="1"/>
    <col min="42" max="42" width="13.7109375" customWidth="1"/>
    <col min="43" max="43" width="8.7109375" customWidth="1"/>
    <col min="44" max="44" width="15.42578125" customWidth="1"/>
    <col min="45" max="45" width="14" customWidth="1"/>
    <col min="46" max="46" width="8.7109375" customWidth="1"/>
    <col min="47" max="47" width="14.28515625" customWidth="1"/>
    <col min="48" max="48" width="13.7109375" customWidth="1"/>
    <col min="49" max="49" width="8.7109375" customWidth="1"/>
    <col min="50" max="50" width="15.140625" customWidth="1"/>
    <col min="51" max="57" width="13.7109375" customWidth="1"/>
    <col min="58" max="58" width="8.5703125" customWidth="1"/>
    <col min="59" max="60" width="13.7109375" customWidth="1"/>
    <col min="61" max="61" width="8.5703125" customWidth="1"/>
    <col min="62" max="63" width="13.7109375" customWidth="1"/>
    <col min="64" max="64" width="8.5703125" customWidth="1"/>
    <col min="65" max="66" width="13.7109375" customWidth="1"/>
    <col min="67" max="67" width="11.140625" customWidth="1"/>
    <col min="68" max="75" width="13.7109375" customWidth="1"/>
    <col min="76" max="76" width="8.85546875" customWidth="1"/>
  </cols>
  <sheetData>
    <row r="1" spans="1:75">
      <c r="A1" s="88" t="s">
        <v>41</v>
      </c>
      <c r="B1" s="7"/>
      <c r="C1" s="56"/>
      <c r="D1" s="56"/>
      <c r="E1" s="6"/>
      <c r="F1" s="5"/>
      <c r="G1" s="6"/>
      <c r="H1" s="5"/>
      <c r="I1" s="6"/>
      <c r="J1" s="5"/>
      <c r="K1" s="6"/>
      <c r="L1" s="3"/>
      <c r="M1" s="3"/>
      <c r="N1" s="3"/>
    </row>
    <row r="2" spans="1:75">
      <c r="B2" s="7"/>
      <c r="C2" s="56"/>
      <c r="D2" s="56"/>
      <c r="E2" s="8" t="s">
        <v>36</v>
      </c>
      <c r="F2" s="8" t="s">
        <v>36</v>
      </c>
      <c r="G2" s="6"/>
      <c r="H2" s="8" t="s">
        <v>36</v>
      </c>
      <c r="I2" s="8" t="s">
        <v>36</v>
      </c>
      <c r="J2" s="6"/>
      <c r="K2" s="8" t="s">
        <v>36</v>
      </c>
      <c r="L2" s="8" t="s">
        <v>36</v>
      </c>
      <c r="M2" s="6"/>
      <c r="N2" s="8" t="s">
        <v>36</v>
      </c>
      <c r="O2" s="8" t="s">
        <v>36</v>
      </c>
      <c r="P2" s="6"/>
      <c r="Q2" s="8" t="s">
        <v>36</v>
      </c>
      <c r="R2" s="8" t="s">
        <v>36</v>
      </c>
      <c r="S2" s="6"/>
      <c r="T2" s="8" t="s">
        <v>36</v>
      </c>
      <c r="U2" s="8" t="s">
        <v>36</v>
      </c>
      <c r="V2" s="56"/>
      <c r="W2" s="8" t="s">
        <v>36</v>
      </c>
      <c r="X2" s="8" t="s">
        <v>36</v>
      </c>
      <c r="Y2" s="6"/>
      <c r="Z2" s="8" t="s">
        <v>36</v>
      </c>
      <c r="AA2" s="8" t="s">
        <v>36</v>
      </c>
      <c r="AB2" s="6"/>
      <c r="AC2" s="8" t="s">
        <v>36</v>
      </c>
      <c r="AD2" s="8" t="s">
        <v>36</v>
      </c>
      <c r="AE2" s="6"/>
      <c r="AF2" s="8" t="s">
        <v>36</v>
      </c>
      <c r="AG2" s="8" t="s">
        <v>36</v>
      </c>
      <c r="AH2" s="6"/>
      <c r="AI2" s="8" t="s">
        <v>36</v>
      </c>
      <c r="AJ2" s="8" t="s">
        <v>36</v>
      </c>
      <c r="AK2" s="6"/>
      <c r="AL2" s="8" t="s">
        <v>36</v>
      </c>
      <c r="AM2" s="8" t="s">
        <v>36</v>
      </c>
      <c r="AN2" s="56"/>
      <c r="AO2" s="8"/>
      <c r="AP2" s="8"/>
      <c r="AQ2" s="6"/>
      <c r="AR2" s="8"/>
      <c r="AS2" s="8"/>
      <c r="AT2" s="6"/>
      <c r="AU2" s="8"/>
      <c r="AV2" s="8"/>
      <c r="AW2" s="6"/>
      <c r="AX2" s="8"/>
      <c r="AY2" s="8"/>
      <c r="AZ2" s="6"/>
      <c r="BA2" s="8"/>
      <c r="BB2" s="8"/>
      <c r="BC2" s="6"/>
      <c r="BD2" s="8"/>
      <c r="BE2" s="8"/>
      <c r="BF2" s="56"/>
      <c r="BG2" s="8"/>
      <c r="BH2" s="8"/>
      <c r="BI2" s="6"/>
      <c r="BJ2" s="8"/>
      <c r="BK2" s="8"/>
      <c r="BL2" s="6"/>
      <c r="BM2" s="8"/>
      <c r="BN2" s="8"/>
      <c r="BO2" s="6"/>
      <c r="BP2" s="8"/>
      <c r="BQ2" s="8"/>
      <c r="BR2" s="6"/>
      <c r="BS2" s="8"/>
      <c r="BT2" s="8"/>
      <c r="BU2" s="6"/>
      <c r="BV2" s="8"/>
      <c r="BW2" s="8"/>
    </row>
    <row r="3" spans="1:75">
      <c r="B3" s="7"/>
      <c r="C3" s="54" t="s">
        <v>33</v>
      </c>
      <c r="D3" s="66" t="str">
        <f>D26</f>
        <v>Nära</v>
      </c>
      <c r="E3" s="62" t="str">
        <f t="shared" ref="E3:O3" si="0">D3</f>
        <v>Nära</v>
      </c>
      <c r="F3" s="62" t="str">
        <f t="shared" si="0"/>
        <v>Nära</v>
      </c>
      <c r="G3" s="66" t="str">
        <f>G26</f>
        <v>Nära</v>
      </c>
      <c r="H3" s="62" t="str">
        <f t="shared" si="0"/>
        <v>Nära</v>
      </c>
      <c r="I3" s="62" t="str">
        <f t="shared" si="0"/>
        <v>Nära</v>
      </c>
      <c r="J3" s="66" t="str">
        <f>J26</f>
        <v>Nära</v>
      </c>
      <c r="K3" s="62" t="str">
        <f t="shared" si="0"/>
        <v>Nära</v>
      </c>
      <c r="L3" s="62" t="str">
        <f t="shared" si="0"/>
        <v>Nära</v>
      </c>
      <c r="M3" s="66" t="str">
        <f>M26</f>
        <v>Nära</v>
      </c>
      <c r="N3" s="62" t="str">
        <f t="shared" si="0"/>
        <v>Nära</v>
      </c>
      <c r="O3" s="62" t="str">
        <f t="shared" si="0"/>
        <v>Nära</v>
      </c>
      <c r="P3" s="66" t="str">
        <f>P26</f>
        <v>Nära</v>
      </c>
      <c r="Q3" s="62" t="str">
        <f t="shared" ref="Q3" si="1">P3</f>
        <v>Nära</v>
      </c>
      <c r="R3" s="62" t="str">
        <f t="shared" ref="R3" si="2">Q3</f>
        <v>Nära</v>
      </c>
      <c r="S3" s="66" t="str">
        <f>S26</f>
        <v>Nära</v>
      </c>
      <c r="T3" s="62" t="str">
        <f t="shared" ref="T3" si="3">S3</f>
        <v>Nära</v>
      </c>
      <c r="U3" s="62" t="str">
        <f t="shared" ref="U3" si="4">T3</f>
        <v>Nära</v>
      </c>
      <c r="V3" s="66" t="str">
        <f>V26</f>
        <v>Supermarket</v>
      </c>
      <c r="W3" s="62" t="str">
        <f>V3</f>
        <v>Supermarket</v>
      </c>
      <c r="X3" s="62" t="str">
        <f>W3</f>
        <v>Supermarket</v>
      </c>
      <c r="Y3" s="66" t="str">
        <f>Y26</f>
        <v>Supermarket</v>
      </c>
      <c r="Z3" s="62" t="str">
        <f>Y3</f>
        <v>Supermarket</v>
      </c>
      <c r="AA3" s="62" t="str">
        <f>Z3</f>
        <v>Supermarket</v>
      </c>
      <c r="AB3" s="66" t="str">
        <f>AB26</f>
        <v>Supermarket</v>
      </c>
      <c r="AC3" s="62" t="str">
        <f>AB3</f>
        <v>Supermarket</v>
      </c>
      <c r="AD3" s="62" t="str">
        <f>AC3</f>
        <v>Supermarket</v>
      </c>
      <c r="AE3" s="66" t="str">
        <f>AE26</f>
        <v>Supermarket</v>
      </c>
      <c r="AF3" s="62" t="str">
        <f>AE3</f>
        <v>Supermarket</v>
      </c>
      <c r="AG3" s="62" t="str">
        <f>AF3</f>
        <v>Supermarket</v>
      </c>
      <c r="AH3" s="66" t="str">
        <f>AH26</f>
        <v>Supermarket</v>
      </c>
      <c r="AI3" s="62" t="str">
        <f>AH3</f>
        <v>Supermarket</v>
      </c>
      <c r="AJ3" s="62" t="str">
        <f>AI3</f>
        <v>Supermarket</v>
      </c>
      <c r="AK3" s="66" t="str">
        <f>AK26</f>
        <v>Supermarket</v>
      </c>
      <c r="AL3" s="62" t="str">
        <f>AK3</f>
        <v>Supermarket</v>
      </c>
      <c r="AM3" s="62" t="str">
        <f>AL3</f>
        <v>Supermarket</v>
      </c>
      <c r="AN3" s="66"/>
      <c r="AO3" s="70"/>
      <c r="AP3" s="62"/>
      <c r="AQ3" s="66"/>
      <c r="AR3" s="62"/>
      <c r="AS3" s="62"/>
      <c r="AT3" s="66"/>
      <c r="AU3" s="62"/>
      <c r="AV3" s="62"/>
      <c r="AW3" s="66"/>
      <c r="AX3" s="62"/>
      <c r="AY3" s="62"/>
      <c r="AZ3" s="66"/>
      <c r="BA3" s="62"/>
      <c r="BB3" s="62"/>
      <c r="BC3" s="66"/>
      <c r="BD3" s="62"/>
      <c r="BE3" s="62"/>
      <c r="BF3" s="66"/>
      <c r="BG3" s="62"/>
      <c r="BH3" s="62"/>
      <c r="BI3" s="66"/>
      <c r="BJ3" s="62"/>
      <c r="BK3" s="62"/>
      <c r="BL3" s="66"/>
      <c r="BM3" s="62"/>
      <c r="BN3" s="62"/>
      <c r="BO3" s="66"/>
      <c r="BP3" s="62"/>
      <c r="BQ3" s="62"/>
      <c r="BR3" s="66"/>
      <c r="BS3" s="62"/>
      <c r="BT3" s="62"/>
      <c r="BU3" s="66"/>
      <c r="BV3" s="62"/>
      <c r="BW3" s="62"/>
    </row>
    <row r="4" spans="1:75">
      <c r="B4" s="57"/>
      <c r="C4" s="57" t="s">
        <v>34</v>
      </c>
      <c r="D4" s="66" t="str">
        <f>D27</f>
        <v>Syd</v>
      </c>
      <c r="E4" s="63" t="str">
        <f>D4</f>
        <v>Syd</v>
      </c>
      <c r="F4" s="63" t="str">
        <f>E4</f>
        <v>Syd</v>
      </c>
      <c r="G4" s="66" t="str">
        <f>G27</f>
        <v>Väst</v>
      </c>
      <c r="H4" s="63" t="str">
        <f>G4</f>
        <v>Väst</v>
      </c>
      <c r="I4" s="63" t="str">
        <f>H4</f>
        <v>Väst</v>
      </c>
      <c r="J4" s="66" t="str">
        <f>J27</f>
        <v>Öst</v>
      </c>
      <c r="K4" s="63" t="str">
        <f>J4</f>
        <v>Öst</v>
      </c>
      <c r="L4" s="63" t="str">
        <f>K4</f>
        <v>Öst</v>
      </c>
      <c r="M4" s="66" t="str">
        <f>M27</f>
        <v>Norr</v>
      </c>
      <c r="N4" s="63" t="str">
        <f>M4</f>
        <v>Norr</v>
      </c>
      <c r="O4" s="63" t="str">
        <f>N4</f>
        <v>Norr</v>
      </c>
      <c r="P4" s="66" t="str">
        <f>P27</f>
        <v>Norrmejerier</v>
      </c>
      <c r="Q4" s="63" t="str">
        <f>P4</f>
        <v>Norrmejerier</v>
      </c>
      <c r="R4" s="63" t="str">
        <f>Q4</f>
        <v>Norrmejerier</v>
      </c>
      <c r="S4" s="66" t="str">
        <f>S27</f>
        <v>Skånemejerier</v>
      </c>
      <c r="T4" s="63" t="str">
        <f>S4</f>
        <v>Skånemejerier</v>
      </c>
      <c r="U4" s="63" t="str">
        <f>T4</f>
        <v>Skånemejerier</v>
      </c>
      <c r="V4" s="66" t="str">
        <f>V27</f>
        <v>Syd</v>
      </c>
      <c r="W4" s="63" t="str">
        <f>V4</f>
        <v>Syd</v>
      </c>
      <c r="X4" s="63" t="str">
        <f>W4</f>
        <v>Syd</v>
      </c>
      <c r="Y4" s="66" t="str">
        <f>Y27</f>
        <v>Väst</v>
      </c>
      <c r="Z4" s="63" t="str">
        <f>Y4</f>
        <v>Väst</v>
      </c>
      <c r="AA4" s="63" t="str">
        <f>Z4</f>
        <v>Väst</v>
      </c>
      <c r="AB4" s="66" t="str">
        <f>AB27</f>
        <v>Öst</v>
      </c>
      <c r="AC4" s="63" t="str">
        <f>AB4</f>
        <v>Öst</v>
      </c>
      <c r="AD4" s="63" t="str">
        <f>AC4</f>
        <v>Öst</v>
      </c>
      <c r="AE4" s="66" t="str">
        <f>AE27</f>
        <v>Norr</v>
      </c>
      <c r="AF4" s="63" t="str">
        <f>AE4</f>
        <v>Norr</v>
      </c>
      <c r="AG4" s="63" t="str">
        <f>AF4</f>
        <v>Norr</v>
      </c>
      <c r="AH4" s="66" t="str">
        <f>AH27</f>
        <v>Norrmejerier</v>
      </c>
      <c r="AI4" s="63" t="str">
        <f>AH4</f>
        <v>Norrmejerier</v>
      </c>
      <c r="AJ4" s="63" t="str">
        <f>AI4</f>
        <v>Norrmejerier</v>
      </c>
      <c r="AK4" s="66" t="str">
        <f>AK27</f>
        <v>Skånemejerier</v>
      </c>
      <c r="AL4" s="63" t="str">
        <f>AK4</f>
        <v>Skånemejerier</v>
      </c>
      <c r="AM4" s="63" t="str">
        <f>AL4</f>
        <v>Skånemejerier</v>
      </c>
      <c r="AN4" s="66"/>
      <c r="AO4" s="63"/>
      <c r="AP4" s="63"/>
      <c r="AQ4" s="66"/>
      <c r="AR4" s="63"/>
      <c r="AS4" s="63"/>
      <c r="AT4" s="66"/>
      <c r="AU4" s="63"/>
      <c r="AV4" s="63"/>
      <c r="AW4" s="66"/>
      <c r="AX4" s="63"/>
      <c r="AY4" s="63"/>
      <c r="AZ4" s="66"/>
      <c r="BA4" s="63"/>
      <c r="BB4" s="63"/>
      <c r="BC4" s="66"/>
      <c r="BD4" s="63"/>
      <c r="BE4" s="63"/>
      <c r="BF4" s="66"/>
      <c r="BG4" s="63"/>
      <c r="BH4" s="63"/>
      <c r="BI4" s="66"/>
      <c r="BJ4" s="63"/>
      <c r="BK4" s="63"/>
      <c r="BL4" s="66"/>
      <c r="BM4" s="63"/>
      <c r="BN4" s="63"/>
      <c r="BO4" s="66"/>
      <c r="BP4" s="63"/>
      <c r="BQ4" s="63"/>
      <c r="BR4" s="66"/>
      <c r="BS4" s="63"/>
      <c r="BT4" s="63"/>
      <c r="BU4" s="66"/>
      <c r="BV4" s="63"/>
      <c r="BW4" s="63"/>
    </row>
    <row r="5" spans="1:75">
      <c r="B5" s="53"/>
      <c r="C5" s="53" t="s">
        <v>35</v>
      </c>
      <c r="D5" s="67" t="s">
        <v>19</v>
      </c>
      <c r="E5" s="55" t="s">
        <v>25</v>
      </c>
      <c r="F5" s="55" t="s">
        <v>24</v>
      </c>
      <c r="G5" s="67" t="s">
        <v>19</v>
      </c>
      <c r="H5" s="55" t="s">
        <v>25</v>
      </c>
      <c r="I5" s="55" t="s">
        <v>24</v>
      </c>
      <c r="J5" s="67" t="s">
        <v>19</v>
      </c>
      <c r="K5" s="55" t="s">
        <v>25</v>
      </c>
      <c r="L5" s="55" t="s">
        <v>24</v>
      </c>
      <c r="M5" s="67" t="s">
        <v>19</v>
      </c>
      <c r="N5" s="55" t="s">
        <v>25</v>
      </c>
      <c r="O5" s="55" t="s">
        <v>24</v>
      </c>
      <c r="P5" s="67" t="s">
        <v>19</v>
      </c>
      <c r="Q5" s="55" t="s">
        <v>25</v>
      </c>
      <c r="R5" s="55" t="s">
        <v>24</v>
      </c>
      <c r="S5" s="67" t="s">
        <v>19</v>
      </c>
      <c r="T5" s="55" t="s">
        <v>25</v>
      </c>
      <c r="U5" s="55" t="s">
        <v>24</v>
      </c>
      <c r="V5" s="67" t="s">
        <v>19</v>
      </c>
      <c r="W5" s="55" t="s">
        <v>25</v>
      </c>
      <c r="X5" s="55" t="s">
        <v>24</v>
      </c>
      <c r="Y5" s="67" t="s">
        <v>19</v>
      </c>
      <c r="Z5" s="55" t="s">
        <v>25</v>
      </c>
      <c r="AA5" s="55" t="s">
        <v>24</v>
      </c>
      <c r="AB5" s="67" t="s">
        <v>19</v>
      </c>
      <c r="AC5" s="55" t="s">
        <v>25</v>
      </c>
      <c r="AD5" s="55" t="s">
        <v>24</v>
      </c>
      <c r="AE5" s="67" t="s">
        <v>19</v>
      </c>
      <c r="AF5" s="55" t="s">
        <v>25</v>
      </c>
      <c r="AG5" s="55" t="s">
        <v>24</v>
      </c>
      <c r="AH5" s="67" t="s">
        <v>19</v>
      </c>
      <c r="AI5" s="55" t="s">
        <v>25</v>
      </c>
      <c r="AJ5" s="55" t="s">
        <v>24</v>
      </c>
      <c r="AK5" s="67" t="s">
        <v>19</v>
      </c>
      <c r="AL5" s="55" t="s">
        <v>25</v>
      </c>
      <c r="AM5" s="55" t="s">
        <v>24</v>
      </c>
      <c r="AN5" s="67"/>
      <c r="AO5" s="55"/>
      <c r="AP5" s="55"/>
      <c r="AQ5" s="67"/>
      <c r="AR5" s="55"/>
      <c r="AS5" s="55"/>
      <c r="AT5" s="67"/>
      <c r="AU5" s="55"/>
      <c r="AV5" s="55"/>
      <c r="AW5" s="67"/>
      <c r="AX5" s="55"/>
      <c r="AY5" s="55"/>
      <c r="AZ5" s="67"/>
      <c r="BA5" s="55"/>
      <c r="BB5" s="55"/>
      <c r="BC5" s="67"/>
      <c r="BD5" s="55"/>
      <c r="BE5" s="55"/>
      <c r="BF5" s="67"/>
      <c r="BG5" s="55"/>
      <c r="BH5" s="55"/>
      <c r="BI5" s="67"/>
      <c r="BJ5" s="55"/>
      <c r="BK5" s="55"/>
      <c r="BL5" s="67"/>
      <c r="BM5" s="55"/>
      <c r="BN5" s="55"/>
      <c r="BO5" s="67"/>
      <c r="BP5" s="55"/>
      <c r="BQ5" s="55"/>
      <c r="BR5" s="67"/>
      <c r="BS5" s="55"/>
      <c r="BT5" s="55"/>
      <c r="BU5" s="67"/>
      <c r="BV5" s="55"/>
      <c r="BW5" s="55"/>
    </row>
    <row r="6" spans="1:75">
      <c r="A6" s="31" t="s">
        <v>57</v>
      </c>
      <c r="B6" s="64" t="s">
        <v>59</v>
      </c>
      <c r="C6" s="64" t="s">
        <v>60</v>
      </c>
      <c r="D6" s="66" t="str">
        <f>D29</f>
        <v>v36-47</v>
      </c>
      <c r="E6" t="str">
        <f>CONCATENATE(E3,E4,E5)</f>
        <v>NäraSydNej</v>
      </c>
      <c r="F6" t="str">
        <f>CONCATENATE(F3,F4,F5)</f>
        <v>NäraSydJa</v>
      </c>
      <c r="G6" s="66" t="str">
        <f>G29</f>
        <v>v36-47</v>
      </c>
      <c r="H6" t="str">
        <f>CONCATENATE(H3,H4,H5)</f>
        <v>NäraVästNej</v>
      </c>
      <c r="I6" t="str">
        <f>CONCATENATE(I3,I4,I5)</f>
        <v>NäraVästJa</v>
      </c>
      <c r="J6" s="66" t="str">
        <f>J29</f>
        <v>v36-47</v>
      </c>
      <c r="K6" t="str">
        <f>CONCATENATE(K3,K4,K5)</f>
        <v>NäraÖstNej</v>
      </c>
      <c r="L6" t="str">
        <f>CONCATENATE(L3,L4,L5)</f>
        <v>NäraÖstJa</v>
      </c>
      <c r="M6" s="66" t="str">
        <f>M29</f>
        <v>v36-47</v>
      </c>
      <c r="N6" t="str">
        <f>CONCATENATE(N3,N4,N5)</f>
        <v>NäraNorrNej</v>
      </c>
      <c r="O6" t="str">
        <f>CONCATENATE(O3,O4,O5)</f>
        <v>NäraNorrJa</v>
      </c>
      <c r="P6" s="66" t="str">
        <f>P29</f>
        <v>v36-47</v>
      </c>
      <c r="Q6" t="str">
        <f>CONCATENATE(Q3,Q4,Q5)</f>
        <v>NäraNorrmejerierNej</v>
      </c>
      <c r="R6" t="str">
        <f>CONCATENATE(R3,R4,R5)</f>
        <v>NäraNorrmejerierJa</v>
      </c>
      <c r="S6" s="66" t="str">
        <f>S29</f>
        <v>v36-47</v>
      </c>
      <c r="T6" t="str">
        <f>CONCATENATE(T3,T4,T5)</f>
        <v>NäraSkånemejerierNej</v>
      </c>
      <c r="U6" t="str">
        <f>CONCATENATE(U3,U4,U5)</f>
        <v>NäraSkånemejerierJa</v>
      </c>
      <c r="V6" s="66" t="str">
        <f>V29</f>
        <v>v36-47</v>
      </c>
      <c r="W6" s="69" t="str">
        <f>CONCATENATE(W3,W4,W5)</f>
        <v>SupermarketSydNej</v>
      </c>
      <c r="X6" s="69" t="str">
        <f>CONCATENATE(X3,X4,X5)</f>
        <v>SupermarketSydJa</v>
      </c>
      <c r="Y6" s="66" t="str">
        <f>Y29</f>
        <v>v36-47</v>
      </c>
      <c r="Z6" s="69" t="str">
        <f>CONCATENATE(Z3,Z4,Z5)</f>
        <v>SupermarketVästNej</v>
      </c>
      <c r="AA6" s="69" t="str">
        <f>CONCATENATE(AA3,AA4,AA5)</f>
        <v>SupermarketVästJa</v>
      </c>
      <c r="AB6" s="66" t="str">
        <f>AB29</f>
        <v>v36-47</v>
      </c>
      <c r="AC6" s="69" t="str">
        <f>CONCATENATE(AC3,AC4,AC5)</f>
        <v>SupermarketÖstNej</v>
      </c>
      <c r="AD6" s="69" t="str">
        <f>CONCATENATE(AD3,AD4,AD5)</f>
        <v>SupermarketÖstJa</v>
      </c>
      <c r="AE6" s="66" t="str">
        <f>AE29</f>
        <v>v36-47</v>
      </c>
      <c r="AF6" s="69" t="str">
        <f>CONCATENATE(AF3,AF4,AF5)</f>
        <v>SupermarketNorrNej</v>
      </c>
      <c r="AG6" s="69" t="str">
        <f>CONCATENATE(AG3,AG4,AG5)</f>
        <v>SupermarketNorrJa</v>
      </c>
      <c r="AH6" s="66" t="str">
        <f>AH29</f>
        <v>v36-47</v>
      </c>
      <c r="AI6" s="69" t="str">
        <f>CONCATENATE(AI3,AI4,AI5)</f>
        <v>SupermarketNorrmejerierNej</v>
      </c>
      <c r="AJ6" s="69" t="str">
        <f>CONCATENATE(AJ3,AJ4,AJ5)</f>
        <v>SupermarketNorrmejerierJa</v>
      </c>
      <c r="AK6" s="66" t="str">
        <f>AK29</f>
        <v>v36-47</v>
      </c>
      <c r="AL6" s="69" t="str">
        <f>CONCATENATE(AL3,AL4,AL5)</f>
        <v>SupermarketSkånemejerierNej</v>
      </c>
      <c r="AM6" s="69" t="str">
        <f>CONCATENATE(AM3,AM4,AM5)</f>
        <v>SupermarketSkånemejerierJa</v>
      </c>
      <c r="AN6" s="66"/>
      <c r="AO6" s="69"/>
      <c r="AP6" s="69"/>
      <c r="AQ6" s="66"/>
      <c r="AR6" s="69"/>
      <c r="AS6" s="69"/>
      <c r="AT6" s="66"/>
      <c r="AU6" s="69"/>
      <c r="AV6" s="69"/>
      <c r="AW6" s="66"/>
      <c r="AX6" s="69"/>
      <c r="AY6" s="69"/>
      <c r="AZ6" s="66"/>
      <c r="BA6" s="69"/>
      <c r="BB6" s="69"/>
      <c r="BC6" s="66"/>
      <c r="BD6" s="69"/>
      <c r="BE6" s="69"/>
      <c r="BF6" s="66"/>
      <c r="BG6" s="69"/>
      <c r="BH6" s="69"/>
      <c r="BI6" s="66"/>
      <c r="BJ6" s="69"/>
      <c r="BK6" s="69"/>
      <c r="BL6" s="66"/>
      <c r="BM6" s="69"/>
      <c r="BN6" s="69"/>
      <c r="BO6" s="66"/>
      <c r="BP6" s="69"/>
      <c r="BQ6" s="69"/>
      <c r="BR6" s="66"/>
      <c r="BS6" s="69"/>
      <c r="BT6" s="69"/>
      <c r="BU6" s="66"/>
      <c r="BV6" s="69"/>
      <c r="BW6" s="69"/>
    </row>
    <row r="7" spans="1:75">
      <c r="A7" s="9" t="s">
        <v>12</v>
      </c>
      <c r="B7" s="180">
        <f>B30</f>
        <v>-4.4999999999999998E-2</v>
      </c>
      <c r="C7" s="180">
        <f>B7</f>
        <v>-4.4999999999999998E-2</v>
      </c>
      <c r="D7" s="89">
        <f>D30</f>
        <v>0</v>
      </c>
      <c r="E7" s="27">
        <f>D7+$B7</f>
        <v>-4.4999999999999998E-2</v>
      </c>
      <c r="F7" s="27">
        <f>D7+$C7</f>
        <v>-4.4999999999999998E-2</v>
      </c>
      <c r="G7" s="89">
        <f>G30</f>
        <v>0</v>
      </c>
      <c r="H7" s="27">
        <f>G7+$B7</f>
        <v>-4.4999999999999998E-2</v>
      </c>
      <c r="I7" s="27">
        <f>G7+$C7</f>
        <v>-4.4999999999999998E-2</v>
      </c>
      <c r="J7" s="89">
        <f>J30</f>
        <v>0</v>
      </c>
      <c r="K7" s="27">
        <f>J7+$B7</f>
        <v>-4.4999999999999998E-2</v>
      </c>
      <c r="L7" s="27">
        <f>J7+$C7</f>
        <v>-4.4999999999999998E-2</v>
      </c>
      <c r="M7" s="89">
        <f>M30</f>
        <v>0</v>
      </c>
      <c r="N7" s="27">
        <f>M7+$B7</f>
        <v>-4.4999999999999998E-2</v>
      </c>
      <c r="O7" s="27">
        <f>M7+$C7</f>
        <v>-4.4999999999999998E-2</v>
      </c>
      <c r="P7" s="89">
        <f>P30</f>
        <v>0</v>
      </c>
      <c r="Q7" s="90">
        <f>P7+$B7</f>
        <v>-4.4999999999999998E-2</v>
      </c>
      <c r="R7" s="90">
        <f>P7+$C7</f>
        <v>-4.4999999999999998E-2</v>
      </c>
      <c r="S7" s="89">
        <f>S30</f>
        <v>0</v>
      </c>
      <c r="T7" s="90">
        <f>S7+$B7</f>
        <v>-4.4999999999999998E-2</v>
      </c>
      <c r="U7" s="90">
        <f>S7+$C7</f>
        <v>-4.4999999999999998E-2</v>
      </c>
      <c r="V7" s="89">
        <f>V30</f>
        <v>0.10181777237302261</v>
      </c>
      <c r="W7" s="27">
        <f>V7+$B7</f>
        <v>5.6817772373022615E-2</v>
      </c>
      <c r="X7" s="27">
        <f>V7+$C7</f>
        <v>5.6817772373022615E-2</v>
      </c>
      <c r="Y7" s="89">
        <f>Y30</f>
        <v>9.8553414126818853E-2</v>
      </c>
      <c r="Z7" s="27">
        <f>Y7+$B7</f>
        <v>5.3553414126818855E-2</v>
      </c>
      <c r="AA7" s="27">
        <f>Y7+$C7</f>
        <v>5.3553414126818855E-2</v>
      </c>
      <c r="AB7" s="89">
        <f>AB30</f>
        <v>0.10392146703848577</v>
      </c>
      <c r="AC7" s="27">
        <f>AB7+$B7</f>
        <v>5.8921467038485775E-2</v>
      </c>
      <c r="AD7" s="27">
        <f>AB7+$C7</f>
        <v>5.8921467038485775E-2</v>
      </c>
      <c r="AE7" s="89">
        <f>AE30</f>
        <v>0.12485936706334735</v>
      </c>
      <c r="AF7" s="27">
        <f>AE7+$B7</f>
        <v>7.9859367063347356E-2</v>
      </c>
      <c r="AG7" s="27">
        <f>AE7+$C7</f>
        <v>7.9859367063347356E-2</v>
      </c>
      <c r="AH7" s="89">
        <f>AH30</f>
        <v>0.12082030773329469</v>
      </c>
      <c r="AI7" s="90">
        <f>AH7+$B7</f>
        <v>7.5820307733294692E-2</v>
      </c>
      <c r="AJ7" s="90">
        <f>AH7+$C7</f>
        <v>7.5820307733294692E-2</v>
      </c>
      <c r="AK7" s="89">
        <f>AK30</f>
        <v>0.10076649606297822</v>
      </c>
      <c r="AL7" s="90">
        <f>AK7+$B7</f>
        <v>5.5766496062978219E-2</v>
      </c>
      <c r="AM7" s="90">
        <f>AK7+$C7</f>
        <v>5.5766496062978219E-2</v>
      </c>
      <c r="AN7" s="89"/>
      <c r="AO7" s="27"/>
      <c r="AP7" s="27"/>
      <c r="AQ7" s="89"/>
      <c r="AR7" s="27"/>
      <c r="AS7" s="27"/>
      <c r="AT7" s="89"/>
      <c r="AU7" s="27"/>
      <c r="AV7" s="27"/>
      <c r="AW7" s="89"/>
      <c r="AX7" s="27"/>
      <c r="AY7" s="27"/>
      <c r="AZ7" s="89"/>
      <c r="BA7" s="90"/>
      <c r="BB7" s="90"/>
      <c r="BC7" s="89"/>
      <c r="BD7" s="90"/>
      <c r="BE7" s="90"/>
      <c r="BF7" s="89"/>
      <c r="BG7" s="27"/>
      <c r="BH7" s="27"/>
      <c r="BI7" s="89"/>
      <c r="BJ7" s="27"/>
      <c r="BK7" s="27"/>
      <c r="BL7" s="89"/>
      <c r="BM7" s="27"/>
      <c r="BN7" s="27"/>
      <c r="BO7" s="89"/>
      <c r="BP7" s="27"/>
      <c r="BQ7" s="27"/>
      <c r="BR7" s="89"/>
      <c r="BS7" s="90"/>
      <c r="BT7" s="90"/>
      <c r="BU7" s="89"/>
      <c r="BV7" s="90"/>
      <c r="BW7" s="90"/>
    </row>
    <row r="8" spans="1:75">
      <c r="A8" s="10" t="s">
        <v>16</v>
      </c>
      <c r="B8" s="180">
        <f>B31</f>
        <v>1.7999999999999999E-2</v>
      </c>
      <c r="C8" s="180">
        <f t="shared" ref="C8:C14" si="5">B8</f>
        <v>1.7999999999999999E-2</v>
      </c>
      <c r="D8" s="89">
        <f>D31</f>
        <v>0</v>
      </c>
      <c r="E8" s="27">
        <f t="shared" ref="E8:E14" si="6">D8+$B8</f>
        <v>1.7999999999999999E-2</v>
      </c>
      <c r="F8" s="27">
        <f t="shared" ref="F8:F14" si="7">D8+$C8</f>
        <v>1.7999999999999999E-2</v>
      </c>
      <c r="G8" s="89">
        <f>G31</f>
        <v>0</v>
      </c>
      <c r="H8" s="27">
        <f t="shared" ref="H8:H14" si="8">G8+$B8</f>
        <v>1.7999999999999999E-2</v>
      </c>
      <c r="I8" s="27">
        <f t="shared" ref="I8:I14" si="9">G8+$C8</f>
        <v>1.7999999999999999E-2</v>
      </c>
      <c r="J8" s="89">
        <f>J31</f>
        <v>0</v>
      </c>
      <c r="K8" s="27">
        <f t="shared" ref="K8:K14" si="10">J8+$B8</f>
        <v>1.7999999999999999E-2</v>
      </c>
      <c r="L8" s="27">
        <f t="shared" ref="L8:L14" si="11">J8+$C8</f>
        <v>1.7999999999999999E-2</v>
      </c>
      <c r="M8" s="89">
        <f>M31</f>
        <v>0</v>
      </c>
      <c r="N8" s="27">
        <f t="shared" ref="N8:N14" si="12">M8+$B8</f>
        <v>1.7999999999999999E-2</v>
      </c>
      <c r="O8" s="27">
        <f t="shared" ref="O8:O14" si="13">M8+$C8</f>
        <v>1.7999999999999999E-2</v>
      </c>
      <c r="P8" s="89">
        <f>P31</f>
        <v>0</v>
      </c>
      <c r="Q8" s="90">
        <f t="shared" ref="Q8:Q14" si="14">P8+$B8</f>
        <v>1.7999999999999999E-2</v>
      </c>
      <c r="R8" s="90">
        <f t="shared" ref="R8:R14" si="15">P8+$C8</f>
        <v>1.7999999999999999E-2</v>
      </c>
      <c r="S8" s="89">
        <f>S31</f>
        <v>0</v>
      </c>
      <c r="T8" s="90">
        <f t="shared" ref="T8:T14" si="16">S8+$B8</f>
        <v>1.7999999999999999E-2</v>
      </c>
      <c r="U8" s="90">
        <f t="shared" ref="U8:U14" si="17">S8+$C8</f>
        <v>1.7999999999999999E-2</v>
      </c>
      <c r="V8" s="89">
        <f>V31</f>
        <v>9.0962482913608506E-2</v>
      </c>
      <c r="W8" s="27">
        <f t="shared" ref="W8:W14" si="18">V8+$B8</f>
        <v>0.10896248291360851</v>
      </c>
      <c r="X8" s="27">
        <f t="shared" ref="X8:X14" si="19">V8+$C8</f>
        <v>0.10896248291360851</v>
      </c>
      <c r="Y8" s="89">
        <f>Y31</f>
        <v>9.0769426914005219E-2</v>
      </c>
      <c r="Z8" s="27">
        <f t="shared" ref="Z8:Z14" si="20">Y8+$B8</f>
        <v>0.10876942691400522</v>
      </c>
      <c r="AA8" s="27">
        <f t="shared" ref="AA8:AA14" si="21">Y8+$C8</f>
        <v>0.10876942691400522</v>
      </c>
      <c r="AB8" s="89">
        <f>AB31</f>
        <v>9.7477946681567895E-2</v>
      </c>
      <c r="AC8" s="27">
        <f t="shared" ref="AC8:AC14" si="22">AB8+$B8</f>
        <v>0.1154779466815679</v>
      </c>
      <c r="AD8" s="27">
        <f t="shared" ref="AD8:AD14" si="23">AB8+$C8</f>
        <v>0.1154779466815679</v>
      </c>
      <c r="AE8" s="89">
        <f>AE31</f>
        <v>7.0486770926725451E-2</v>
      </c>
      <c r="AF8" s="27">
        <f t="shared" ref="AF8:AF14" si="24">AE8+$B8</f>
        <v>8.8486770926725453E-2</v>
      </c>
      <c r="AG8" s="27">
        <f t="shared" ref="AG8:AG14" si="25">AE8+$C8</f>
        <v>8.8486770926725453E-2</v>
      </c>
      <c r="AH8" s="89">
        <f>AH31</f>
        <v>6.7725083931766017E-2</v>
      </c>
      <c r="AI8" s="90">
        <f t="shared" ref="AI8:AI14" si="26">AH8+$B8</f>
        <v>8.5725083931766019E-2</v>
      </c>
      <c r="AJ8" s="90">
        <f t="shared" ref="AJ8:AJ14" si="27">AH8+$C8</f>
        <v>8.5725083931766019E-2</v>
      </c>
      <c r="AK8" s="89">
        <f>AK31</f>
        <v>0.10168556786193027</v>
      </c>
      <c r="AL8" s="90">
        <f t="shared" ref="AL8:AL14" si="28">AK8+$B8</f>
        <v>0.11968556786193027</v>
      </c>
      <c r="AM8" s="90">
        <f t="shared" ref="AM8:AM14" si="29">AK8+$C8</f>
        <v>0.11968556786193027</v>
      </c>
      <c r="AN8" s="89"/>
      <c r="AO8" s="27"/>
      <c r="AP8" s="27"/>
      <c r="AQ8" s="89"/>
      <c r="AR8" s="27"/>
      <c r="AS8" s="27"/>
      <c r="AT8" s="89"/>
      <c r="AU8" s="27"/>
      <c r="AV8" s="27"/>
      <c r="AW8" s="89"/>
      <c r="AX8" s="27"/>
      <c r="AY8" s="27"/>
      <c r="AZ8" s="89"/>
      <c r="BA8" s="90"/>
      <c r="BB8" s="90"/>
      <c r="BC8" s="89"/>
      <c r="BD8" s="90"/>
      <c r="BE8" s="90"/>
      <c r="BF8" s="89"/>
      <c r="BG8" s="27"/>
      <c r="BH8" s="27"/>
      <c r="BI8" s="89"/>
      <c r="BJ8" s="27"/>
      <c r="BK8" s="27"/>
      <c r="BL8" s="89"/>
      <c r="BM8" s="27"/>
      <c r="BN8" s="27"/>
      <c r="BO8" s="89"/>
      <c r="BP8" s="27"/>
      <c r="BQ8" s="27"/>
      <c r="BR8" s="89"/>
      <c r="BS8" s="90"/>
      <c r="BT8" s="90"/>
      <c r="BU8" s="89"/>
      <c r="BV8" s="90"/>
      <c r="BW8" s="90"/>
    </row>
    <row r="9" spans="1:75">
      <c r="A9" s="11" t="s">
        <v>18</v>
      </c>
      <c r="B9" s="180">
        <f>SUM(B32:B33)</f>
        <v>3.5000000000000003E-2</v>
      </c>
      <c r="C9" s="180">
        <f t="shared" si="5"/>
        <v>3.5000000000000003E-2</v>
      </c>
      <c r="D9" s="89">
        <f>SUM(D32:D33)</f>
        <v>0</v>
      </c>
      <c r="E9" s="27">
        <f t="shared" si="6"/>
        <v>3.5000000000000003E-2</v>
      </c>
      <c r="F9" s="27">
        <f t="shared" si="7"/>
        <v>3.5000000000000003E-2</v>
      </c>
      <c r="G9" s="89">
        <f>SUM(G32:G33)</f>
        <v>0</v>
      </c>
      <c r="H9" s="27">
        <f t="shared" si="8"/>
        <v>3.5000000000000003E-2</v>
      </c>
      <c r="I9" s="27">
        <f t="shared" si="9"/>
        <v>3.5000000000000003E-2</v>
      </c>
      <c r="J9" s="89">
        <f>SUM(J32:J33)</f>
        <v>0</v>
      </c>
      <c r="K9" s="27">
        <f t="shared" si="10"/>
        <v>3.5000000000000003E-2</v>
      </c>
      <c r="L9" s="27">
        <f t="shared" si="11"/>
        <v>3.5000000000000003E-2</v>
      </c>
      <c r="M9" s="89">
        <f>SUM(M32:M33)</f>
        <v>0</v>
      </c>
      <c r="N9" s="27">
        <f t="shared" si="12"/>
        <v>3.5000000000000003E-2</v>
      </c>
      <c r="O9" s="27">
        <f t="shared" si="13"/>
        <v>3.5000000000000003E-2</v>
      </c>
      <c r="P9" s="89">
        <f>SUM(P32:P33)</f>
        <v>0</v>
      </c>
      <c r="Q9" s="90">
        <f t="shared" si="14"/>
        <v>3.5000000000000003E-2</v>
      </c>
      <c r="R9" s="90">
        <f t="shared" si="15"/>
        <v>3.5000000000000003E-2</v>
      </c>
      <c r="S9" s="89">
        <f>SUM(S32:S33)</f>
        <v>0</v>
      </c>
      <c r="T9" s="90">
        <f t="shared" si="16"/>
        <v>3.5000000000000003E-2</v>
      </c>
      <c r="U9" s="90">
        <f t="shared" si="17"/>
        <v>3.5000000000000003E-2</v>
      </c>
      <c r="V9" s="89">
        <f>SUM(V32:V33)</f>
        <v>8.3351217586329351E-2</v>
      </c>
      <c r="W9" s="27">
        <f t="shared" si="18"/>
        <v>0.11835121758632935</v>
      </c>
      <c r="X9" s="27">
        <f t="shared" si="19"/>
        <v>0.11835121758632935</v>
      </c>
      <c r="Y9" s="89">
        <f>SUM(Y32:Y33)</f>
        <v>8.318418884237716E-2</v>
      </c>
      <c r="Z9" s="27">
        <f t="shared" si="20"/>
        <v>0.11818418884237716</v>
      </c>
      <c r="AA9" s="27">
        <f t="shared" si="21"/>
        <v>0.11818418884237716</v>
      </c>
      <c r="AB9" s="89">
        <f>SUM(AB32:AB33)</f>
        <v>9.0565775935927698E-2</v>
      </c>
      <c r="AC9" s="27">
        <f t="shared" si="22"/>
        <v>0.12556577593592771</v>
      </c>
      <c r="AD9" s="27">
        <f t="shared" si="23"/>
        <v>0.12556577593592771</v>
      </c>
      <c r="AE9" s="89">
        <f>SUM(AE32:AE33)</f>
        <v>7.8287008035789002E-2</v>
      </c>
      <c r="AF9" s="27">
        <f t="shared" si="24"/>
        <v>0.11328700803578901</v>
      </c>
      <c r="AG9" s="27">
        <f t="shared" si="25"/>
        <v>0.11328700803578901</v>
      </c>
      <c r="AH9" s="89">
        <f>SUM(AH32:AH33)</f>
        <v>7.8798868486244011E-2</v>
      </c>
      <c r="AI9" s="90">
        <f t="shared" si="26"/>
        <v>0.11379886848624401</v>
      </c>
      <c r="AJ9" s="90">
        <f t="shared" si="27"/>
        <v>0.11379886848624401</v>
      </c>
      <c r="AK9" s="89">
        <f>SUM(AK32:AK33)</f>
        <v>9.0757090866894832E-2</v>
      </c>
      <c r="AL9" s="90">
        <f t="shared" si="28"/>
        <v>0.12575709086689485</v>
      </c>
      <c r="AM9" s="90">
        <f t="shared" si="29"/>
        <v>0.12575709086689485</v>
      </c>
      <c r="AN9" s="89"/>
      <c r="AO9" s="27"/>
      <c r="AP9" s="27"/>
      <c r="AQ9" s="89"/>
      <c r="AR9" s="27"/>
      <c r="AS9" s="27"/>
      <c r="AT9" s="89"/>
      <c r="AU9" s="27"/>
      <c r="AV9" s="27"/>
      <c r="AW9" s="89"/>
      <c r="AX9" s="27"/>
      <c r="AY9" s="27"/>
      <c r="AZ9" s="89"/>
      <c r="BA9" s="90"/>
      <c r="BB9" s="90"/>
      <c r="BC9" s="89"/>
      <c r="BD9" s="90"/>
      <c r="BE9" s="90"/>
      <c r="BF9" s="89"/>
      <c r="BG9" s="27"/>
      <c r="BH9" s="27"/>
      <c r="BI9" s="89"/>
      <c r="BJ9" s="27"/>
      <c r="BK9" s="27"/>
      <c r="BL9" s="89"/>
      <c r="BM9" s="27"/>
      <c r="BN9" s="27"/>
      <c r="BO9" s="89"/>
      <c r="BP9" s="27"/>
      <c r="BQ9" s="27"/>
      <c r="BR9" s="89"/>
      <c r="BS9" s="90"/>
      <c r="BT9" s="90"/>
      <c r="BU9" s="89"/>
      <c r="BV9" s="90"/>
      <c r="BW9" s="90"/>
    </row>
    <row r="10" spans="1:75">
      <c r="A10" s="12" t="s">
        <v>23</v>
      </c>
      <c r="B10" s="180">
        <f>SUM(B34:B37)</f>
        <v>4.1000000000000002E-2</v>
      </c>
      <c r="C10" s="180">
        <f t="shared" si="5"/>
        <v>4.1000000000000002E-2</v>
      </c>
      <c r="D10" s="89">
        <f>SUM(D34:D37)</f>
        <v>0</v>
      </c>
      <c r="E10" s="27">
        <f t="shared" si="6"/>
        <v>4.1000000000000002E-2</v>
      </c>
      <c r="F10" s="27">
        <f t="shared" si="7"/>
        <v>4.1000000000000002E-2</v>
      </c>
      <c r="G10" s="89">
        <f>SUM(G34:G37)</f>
        <v>0</v>
      </c>
      <c r="H10" s="27">
        <f t="shared" si="8"/>
        <v>4.1000000000000002E-2</v>
      </c>
      <c r="I10" s="27">
        <f t="shared" si="9"/>
        <v>4.1000000000000002E-2</v>
      </c>
      <c r="J10" s="89">
        <f>SUM(J34:J37)</f>
        <v>0</v>
      </c>
      <c r="K10" s="27">
        <f t="shared" si="10"/>
        <v>4.1000000000000002E-2</v>
      </c>
      <c r="L10" s="27">
        <f t="shared" si="11"/>
        <v>4.1000000000000002E-2</v>
      </c>
      <c r="M10" s="89">
        <f>SUM(M34:M37)</f>
        <v>0</v>
      </c>
      <c r="N10" s="27">
        <f t="shared" si="12"/>
        <v>4.1000000000000002E-2</v>
      </c>
      <c r="O10" s="27">
        <f t="shared" si="13"/>
        <v>4.1000000000000002E-2</v>
      </c>
      <c r="P10" s="89">
        <f>SUM(P34:P37)</f>
        <v>0</v>
      </c>
      <c r="Q10" s="90">
        <f t="shared" si="14"/>
        <v>4.1000000000000002E-2</v>
      </c>
      <c r="R10" s="90">
        <f t="shared" si="15"/>
        <v>4.1000000000000002E-2</v>
      </c>
      <c r="S10" s="89">
        <f>SUM(S34:S37)</f>
        <v>0</v>
      </c>
      <c r="T10" s="90">
        <f t="shared" si="16"/>
        <v>4.1000000000000002E-2</v>
      </c>
      <c r="U10" s="90">
        <f t="shared" si="17"/>
        <v>4.1000000000000002E-2</v>
      </c>
      <c r="V10" s="89">
        <f>SUM(V34:V37)</f>
        <v>0.17980989535644154</v>
      </c>
      <c r="W10" s="27">
        <f t="shared" si="18"/>
        <v>0.22080989535644155</v>
      </c>
      <c r="X10" s="27">
        <f t="shared" si="19"/>
        <v>0.22080989535644155</v>
      </c>
      <c r="Y10" s="89">
        <f>SUM(Y34:Y37)</f>
        <v>0.18106887278685582</v>
      </c>
      <c r="Z10" s="27">
        <f t="shared" si="20"/>
        <v>0.22206887278685583</v>
      </c>
      <c r="AA10" s="27">
        <f t="shared" si="21"/>
        <v>0.22206887278685583</v>
      </c>
      <c r="AB10" s="89">
        <f>SUM(AB34:AB37)</f>
        <v>0.18791666490629994</v>
      </c>
      <c r="AC10" s="27">
        <f t="shared" si="22"/>
        <v>0.22891666490629994</v>
      </c>
      <c r="AD10" s="27">
        <f t="shared" si="23"/>
        <v>0.22891666490629994</v>
      </c>
      <c r="AE10" s="89">
        <f>SUM(AE34:AE37)</f>
        <v>0.17113416905448575</v>
      </c>
      <c r="AF10" s="27">
        <f t="shared" si="24"/>
        <v>0.21213416905448576</v>
      </c>
      <c r="AG10" s="27">
        <f t="shared" si="25"/>
        <v>0.21213416905448576</v>
      </c>
      <c r="AH10" s="89">
        <f>SUM(AH34:AH37)</f>
        <v>0.16956503101743775</v>
      </c>
      <c r="AI10" s="90">
        <f t="shared" si="26"/>
        <v>0.21056503101743776</v>
      </c>
      <c r="AJ10" s="90">
        <f t="shared" si="27"/>
        <v>0.21056503101743776</v>
      </c>
      <c r="AK10" s="89">
        <f>SUM(AK34:AK37)</f>
        <v>0.17433261492753385</v>
      </c>
      <c r="AL10" s="90">
        <f t="shared" si="28"/>
        <v>0.21533261492753386</v>
      </c>
      <c r="AM10" s="90">
        <f t="shared" si="29"/>
        <v>0.21533261492753386</v>
      </c>
      <c r="AN10" s="89"/>
      <c r="AO10" s="27"/>
      <c r="AP10" s="27"/>
      <c r="AQ10" s="89"/>
      <c r="AR10" s="27"/>
      <c r="AS10" s="27"/>
      <c r="AT10" s="89"/>
      <c r="AU10" s="27"/>
      <c r="AV10" s="27"/>
      <c r="AW10" s="89"/>
      <c r="AX10" s="27"/>
      <c r="AY10" s="27"/>
      <c r="AZ10" s="89"/>
      <c r="BA10" s="90"/>
      <c r="BB10" s="90"/>
      <c r="BC10" s="89"/>
      <c r="BD10" s="90"/>
      <c r="BE10" s="90"/>
      <c r="BF10" s="89"/>
      <c r="BG10" s="27"/>
      <c r="BH10" s="27"/>
      <c r="BI10" s="89"/>
      <c r="BJ10" s="27"/>
      <c r="BK10" s="27"/>
      <c r="BL10" s="89"/>
      <c r="BM10" s="27"/>
      <c r="BN10" s="27"/>
      <c r="BO10" s="89"/>
      <c r="BP10" s="27"/>
      <c r="BQ10" s="27"/>
      <c r="BR10" s="89"/>
      <c r="BS10" s="90"/>
      <c r="BT10" s="90"/>
      <c r="BU10" s="89"/>
      <c r="BV10" s="90"/>
      <c r="BW10" s="90"/>
    </row>
    <row r="11" spans="1:75">
      <c r="A11" s="13" t="s">
        <v>13</v>
      </c>
      <c r="B11" s="180">
        <f>SUM(B45:B48)</f>
        <v>-3.6999999999999998E-2</v>
      </c>
      <c r="C11" s="180">
        <f t="shared" si="5"/>
        <v>-3.6999999999999998E-2</v>
      </c>
      <c r="D11" s="89">
        <f>SUM(D45:D48)</f>
        <v>0</v>
      </c>
      <c r="E11" s="27">
        <f t="shared" si="6"/>
        <v>-3.6999999999999998E-2</v>
      </c>
      <c r="F11" s="27">
        <f t="shared" si="7"/>
        <v>-3.6999999999999998E-2</v>
      </c>
      <c r="G11" s="89">
        <f>SUM(G45:G48)</f>
        <v>0</v>
      </c>
      <c r="H11" s="27">
        <f t="shared" si="8"/>
        <v>-3.6999999999999998E-2</v>
      </c>
      <c r="I11" s="27">
        <f t="shared" si="9"/>
        <v>-3.6999999999999998E-2</v>
      </c>
      <c r="J11" s="89">
        <f>SUM(J45:J48)</f>
        <v>0</v>
      </c>
      <c r="K11" s="27">
        <f t="shared" si="10"/>
        <v>-3.6999999999999998E-2</v>
      </c>
      <c r="L11" s="27">
        <f t="shared" si="11"/>
        <v>-3.6999999999999998E-2</v>
      </c>
      <c r="M11" s="89">
        <f>SUM(M45:M48)</f>
        <v>0</v>
      </c>
      <c r="N11" s="27">
        <f t="shared" si="12"/>
        <v>-3.6999999999999998E-2</v>
      </c>
      <c r="O11" s="27">
        <f t="shared" si="13"/>
        <v>-3.6999999999999998E-2</v>
      </c>
      <c r="P11" s="89">
        <f>SUM(P45:P48)</f>
        <v>0</v>
      </c>
      <c r="Q11" s="90">
        <f t="shared" si="14"/>
        <v>-3.6999999999999998E-2</v>
      </c>
      <c r="R11" s="90">
        <f t="shared" si="15"/>
        <v>-3.6999999999999998E-2</v>
      </c>
      <c r="S11" s="89">
        <f>SUM(S45:S48)</f>
        <v>0</v>
      </c>
      <c r="T11" s="90">
        <f t="shared" si="16"/>
        <v>-3.6999999999999998E-2</v>
      </c>
      <c r="U11" s="90">
        <f t="shared" si="17"/>
        <v>-3.6999999999999998E-2</v>
      </c>
      <c r="V11" s="89">
        <f>SUM(V45:V48)</f>
        <v>0.17594307231040032</v>
      </c>
      <c r="W11" s="27">
        <f t="shared" si="18"/>
        <v>0.13894307231040032</v>
      </c>
      <c r="X11" s="27">
        <f t="shared" si="19"/>
        <v>0.13894307231040032</v>
      </c>
      <c r="Y11" s="89">
        <f>SUM(Y45:Y48)</f>
        <v>0.17488649483294733</v>
      </c>
      <c r="Z11" s="27">
        <f t="shared" si="20"/>
        <v>0.13788649483294732</v>
      </c>
      <c r="AA11" s="27">
        <f t="shared" si="21"/>
        <v>0.13788649483294732</v>
      </c>
      <c r="AB11" s="89">
        <f>SUM(AB45:AB48)</f>
        <v>0.15898864374454241</v>
      </c>
      <c r="AC11" s="27">
        <f t="shared" si="22"/>
        <v>0.12198864374454241</v>
      </c>
      <c r="AD11" s="27">
        <f t="shared" si="23"/>
        <v>0.12198864374454241</v>
      </c>
      <c r="AE11" s="89">
        <f>SUM(AE45:AE48)</f>
        <v>0.17662424870938728</v>
      </c>
      <c r="AF11" s="27">
        <f t="shared" si="24"/>
        <v>0.13962424870938728</v>
      </c>
      <c r="AG11" s="27">
        <f t="shared" si="25"/>
        <v>0.13962424870938728</v>
      </c>
      <c r="AH11" s="89">
        <f>SUM(AH45:AH48)</f>
        <v>0.18732749949649682</v>
      </c>
      <c r="AI11" s="90">
        <f t="shared" si="26"/>
        <v>0.15032749949649682</v>
      </c>
      <c r="AJ11" s="90">
        <f t="shared" si="27"/>
        <v>0.15032749949649682</v>
      </c>
      <c r="AK11" s="89">
        <f>SUM(AK45:AK48)</f>
        <v>0.17645846872723664</v>
      </c>
      <c r="AL11" s="90">
        <f t="shared" si="28"/>
        <v>0.13945846872723663</v>
      </c>
      <c r="AM11" s="90">
        <f t="shared" si="29"/>
        <v>0.13945846872723663</v>
      </c>
      <c r="AN11" s="89"/>
      <c r="AO11" s="27"/>
      <c r="AP11" s="27"/>
      <c r="AQ11" s="89"/>
      <c r="AR11" s="27"/>
      <c r="AS11" s="27"/>
      <c r="AT11" s="89"/>
      <c r="AU11" s="27"/>
      <c r="AV11" s="27"/>
      <c r="AW11" s="89"/>
      <c r="AX11" s="27"/>
      <c r="AY11" s="27"/>
      <c r="AZ11" s="89"/>
      <c r="BA11" s="90"/>
      <c r="BB11" s="90"/>
      <c r="BC11" s="89"/>
      <c r="BD11" s="90"/>
      <c r="BE11" s="90"/>
      <c r="BF11" s="89"/>
      <c r="BG11" s="27"/>
      <c r="BH11" s="27"/>
      <c r="BI11" s="89"/>
      <c r="BJ11" s="27"/>
      <c r="BK11" s="27"/>
      <c r="BL11" s="89"/>
      <c r="BM11" s="27"/>
      <c r="BN11" s="27"/>
      <c r="BO11" s="89"/>
      <c r="BP11" s="27"/>
      <c r="BQ11" s="27"/>
      <c r="BR11" s="89"/>
      <c r="BS11" s="90"/>
      <c r="BT11" s="90"/>
      <c r="BU11" s="89"/>
      <c r="BV11" s="90"/>
      <c r="BW11" s="90"/>
    </row>
    <row r="12" spans="1:75">
      <c r="A12" s="14" t="s">
        <v>14</v>
      </c>
      <c r="B12" s="180">
        <f>SUM(B39:B44)</f>
        <v>-3.1999999999999994E-2</v>
      </c>
      <c r="C12" s="180">
        <f t="shared" si="5"/>
        <v>-3.1999999999999994E-2</v>
      </c>
      <c r="D12" s="89">
        <f>SUM(D39:D44)</f>
        <v>0</v>
      </c>
      <c r="E12" s="27">
        <f t="shared" si="6"/>
        <v>-3.1999999999999994E-2</v>
      </c>
      <c r="F12" s="27">
        <f t="shared" si="7"/>
        <v>-3.1999999999999994E-2</v>
      </c>
      <c r="G12" s="89">
        <f>SUM(G39:G44)</f>
        <v>0</v>
      </c>
      <c r="H12" s="27">
        <f t="shared" si="8"/>
        <v>-3.1999999999999994E-2</v>
      </c>
      <c r="I12" s="27">
        <f t="shared" si="9"/>
        <v>-3.1999999999999994E-2</v>
      </c>
      <c r="J12" s="89">
        <f>SUM(J39:J44)</f>
        <v>0</v>
      </c>
      <c r="K12" s="27">
        <f t="shared" si="10"/>
        <v>-3.1999999999999994E-2</v>
      </c>
      <c r="L12" s="27">
        <f t="shared" si="11"/>
        <v>-3.1999999999999994E-2</v>
      </c>
      <c r="M12" s="89">
        <f>SUM(M39:M44)</f>
        <v>0</v>
      </c>
      <c r="N12" s="27">
        <f t="shared" si="12"/>
        <v>-3.1999999999999994E-2</v>
      </c>
      <c r="O12" s="27">
        <f t="shared" si="13"/>
        <v>-3.1999999999999994E-2</v>
      </c>
      <c r="P12" s="89">
        <f>SUM(P39:P44)</f>
        <v>0</v>
      </c>
      <c r="Q12" s="90">
        <f t="shared" si="14"/>
        <v>-3.1999999999999994E-2</v>
      </c>
      <c r="R12" s="90">
        <f t="shared" si="15"/>
        <v>-3.1999999999999994E-2</v>
      </c>
      <c r="S12" s="89">
        <f>SUM(S39:S44)</f>
        <v>0</v>
      </c>
      <c r="T12" s="90">
        <f t="shared" si="16"/>
        <v>-3.1999999999999994E-2</v>
      </c>
      <c r="U12" s="90">
        <f t="shared" si="17"/>
        <v>-3.1999999999999994E-2</v>
      </c>
      <c r="V12" s="89">
        <f>SUM(V39:V44)</f>
        <v>0.15692326930607703</v>
      </c>
      <c r="W12" s="27">
        <f t="shared" si="18"/>
        <v>0.12492326930607703</v>
      </c>
      <c r="X12" s="27">
        <f t="shared" si="19"/>
        <v>0.12492326930607703</v>
      </c>
      <c r="Y12" s="89">
        <f>SUM(Y39:Y44)</f>
        <v>0.15920420069460675</v>
      </c>
      <c r="Z12" s="27">
        <f t="shared" si="20"/>
        <v>0.12720420069460675</v>
      </c>
      <c r="AA12" s="27">
        <f t="shared" si="21"/>
        <v>0.12720420069460675</v>
      </c>
      <c r="AB12" s="89">
        <f>SUM(AB39:AB44)</f>
        <v>0.15132044181572896</v>
      </c>
      <c r="AC12" s="27">
        <f t="shared" si="22"/>
        <v>0.11932044181572896</v>
      </c>
      <c r="AD12" s="27">
        <f t="shared" si="23"/>
        <v>0.11932044181572896</v>
      </c>
      <c r="AE12" s="89">
        <f>SUM(AE39:AE44)</f>
        <v>0.14696626383627531</v>
      </c>
      <c r="AF12" s="27">
        <f t="shared" si="24"/>
        <v>0.11496626383627531</v>
      </c>
      <c r="AG12" s="27">
        <f t="shared" si="25"/>
        <v>0.11496626383627531</v>
      </c>
      <c r="AH12" s="89">
        <f>SUM(AH39:AH44)</f>
        <v>0.13510898849988695</v>
      </c>
      <c r="AI12" s="90">
        <f t="shared" si="26"/>
        <v>0.10310898849988695</v>
      </c>
      <c r="AJ12" s="90">
        <f t="shared" si="27"/>
        <v>0.10310898849988695</v>
      </c>
      <c r="AK12" s="89">
        <f>SUM(AK39:AK44)</f>
        <v>0.15203737384708077</v>
      </c>
      <c r="AL12" s="90">
        <f t="shared" si="28"/>
        <v>0.12003737384708077</v>
      </c>
      <c r="AM12" s="90">
        <f t="shared" si="29"/>
        <v>0.12003737384708077</v>
      </c>
      <c r="AN12" s="89"/>
      <c r="AO12" s="27"/>
      <c r="AP12" s="27"/>
      <c r="AQ12" s="89"/>
      <c r="AR12" s="27"/>
      <c r="AS12" s="27"/>
      <c r="AT12" s="89"/>
      <c r="AU12" s="27"/>
      <c r="AV12" s="27"/>
      <c r="AW12" s="89"/>
      <c r="AX12" s="27"/>
      <c r="AY12" s="27"/>
      <c r="AZ12" s="89"/>
      <c r="BA12" s="90"/>
      <c r="BB12" s="90"/>
      <c r="BC12" s="89"/>
      <c r="BD12" s="90"/>
      <c r="BE12" s="90"/>
      <c r="BF12" s="89"/>
      <c r="BG12" s="27"/>
      <c r="BH12" s="27"/>
      <c r="BI12" s="89"/>
      <c r="BJ12" s="27"/>
      <c r="BK12" s="27"/>
      <c r="BL12" s="89"/>
      <c r="BM12" s="27"/>
      <c r="BN12" s="27"/>
      <c r="BO12" s="89"/>
      <c r="BP12" s="27"/>
      <c r="BQ12" s="27"/>
      <c r="BR12" s="89"/>
      <c r="BS12" s="90"/>
      <c r="BT12" s="90"/>
      <c r="BU12" s="89"/>
      <c r="BV12" s="90"/>
      <c r="BW12" s="90"/>
    </row>
    <row r="13" spans="1:75">
      <c r="A13" s="15" t="s">
        <v>17</v>
      </c>
      <c r="B13" s="180">
        <f>B38</f>
        <v>-2.9000000000000001E-2</v>
      </c>
      <c r="C13" s="180">
        <f t="shared" si="5"/>
        <v>-2.9000000000000001E-2</v>
      </c>
      <c r="D13" s="89">
        <f>D38</f>
        <v>0</v>
      </c>
      <c r="E13" s="27">
        <f t="shared" si="6"/>
        <v>-2.9000000000000001E-2</v>
      </c>
      <c r="F13" s="27">
        <f t="shared" si="7"/>
        <v>-2.9000000000000001E-2</v>
      </c>
      <c r="G13" s="89">
        <f>G38</f>
        <v>0</v>
      </c>
      <c r="H13" s="27">
        <f t="shared" si="8"/>
        <v>-2.9000000000000001E-2</v>
      </c>
      <c r="I13" s="27">
        <f t="shared" si="9"/>
        <v>-2.9000000000000001E-2</v>
      </c>
      <c r="J13" s="89">
        <f>J38</f>
        <v>0</v>
      </c>
      <c r="K13" s="27">
        <f t="shared" si="10"/>
        <v>-2.9000000000000001E-2</v>
      </c>
      <c r="L13" s="27">
        <f t="shared" si="11"/>
        <v>-2.9000000000000001E-2</v>
      </c>
      <c r="M13" s="89">
        <f>M38</f>
        <v>0</v>
      </c>
      <c r="N13" s="27">
        <f t="shared" si="12"/>
        <v>-2.9000000000000001E-2</v>
      </c>
      <c r="O13" s="27">
        <f t="shared" si="13"/>
        <v>-2.9000000000000001E-2</v>
      </c>
      <c r="P13" s="89">
        <f>P38</f>
        <v>0</v>
      </c>
      <c r="Q13" s="90">
        <f t="shared" si="14"/>
        <v>-2.9000000000000001E-2</v>
      </c>
      <c r="R13" s="90">
        <f t="shared" si="15"/>
        <v>-2.9000000000000001E-2</v>
      </c>
      <c r="S13" s="89">
        <f>S38</f>
        <v>0</v>
      </c>
      <c r="T13" s="90">
        <f t="shared" si="16"/>
        <v>-2.9000000000000001E-2</v>
      </c>
      <c r="U13" s="90">
        <f t="shared" si="17"/>
        <v>-2.9000000000000001E-2</v>
      </c>
      <c r="V13" s="89">
        <f>V38</f>
        <v>7.9889869763208332E-2</v>
      </c>
      <c r="W13" s="27">
        <f t="shared" si="18"/>
        <v>5.0889869763208334E-2</v>
      </c>
      <c r="X13" s="27">
        <f t="shared" si="19"/>
        <v>5.0889869763208334E-2</v>
      </c>
      <c r="Y13" s="89">
        <f>Y38</f>
        <v>8.1406071080323647E-2</v>
      </c>
      <c r="Z13" s="27">
        <f t="shared" si="20"/>
        <v>5.2406071080323649E-2</v>
      </c>
      <c r="AA13" s="27">
        <f t="shared" si="21"/>
        <v>5.2406071080323649E-2</v>
      </c>
      <c r="AB13" s="89">
        <f>AB38</f>
        <v>7.2583040575081803E-2</v>
      </c>
      <c r="AC13" s="27">
        <f t="shared" si="22"/>
        <v>4.3583040575081805E-2</v>
      </c>
      <c r="AD13" s="27">
        <f t="shared" si="23"/>
        <v>4.3583040575081805E-2</v>
      </c>
      <c r="AE13" s="89">
        <f>AE38</f>
        <v>7.7081095237829272E-2</v>
      </c>
      <c r="AF13" s="27">
        <f t="shared" si="24"/>
        <v>4.8081095237829274E-2</v>
      </c>
      <c r="AG13" s="27">
        <f t="shared" si="25"/>
        <v>4.8081095237829274E-2</v>
      </c>
      <c r="AH13" s="89">
        <f>AH38</f>
        <v>7.2486387928937399E-2</v>
      </c>
      <c r="AI13" s="90">
        <f t="shared" si="26"/>
        <v>4.3486387928937401E-2</v>
      </c>
      <c r="AJ13" s="90">
        <f t="shared" si="27"/>
        <v>4.3486387928937401E-2</v>
      </c>
      <c r="AK13" s="89">
        <f>AK38</f>
        <v>7.3601142916173312E-2</v>
      </c>
      <c r="AL13" s="90">
        <f t="shared" si="28"/>
        <v>4.4601142916173314E-2</v>
      </c>
      <c r="AM13" s="90">
        <f t="shared" si="29"/>
        <v>4.4601142916173314E-2</v>
      </c>
      <c r="AN13" s="89"/>
      <c r="AO13" s="27"/>
      <c r="AP13" s="27"/>
      <c r="AQ13" s="89"/>
      <c r="AR13" s="27"/>
      <c r="AS13" s="27"/>
      <c r="AT13" s="89"/>
      <c r="AU13" s="27"/>
      <c r="AV13" s="27"/>
      <c r="AW13" s="89"/>
      <c r="AX13" s="27"/>
      <c r="AY13" s="27"/>
      <c r="AZ13" s="89"/>
      <c r="BA13" s="90"/>
      <c r="BB13" s="90"/>
      <c r="BC13" s="89"/>
      <c r="BD13" s="90"/>
      <c r="BE13" s="90"/>
      <c r="BF13" s="89"/>
      <c r="BG13" s="27"/>
      <c r="BH13" s="27"/>
      <c r="BI13" s="89"/>
      <c r="BJ13" s="27"/>
      <c r="BK13" s="27"/>
      <c r="BL13" s="89"/>
      <c r="BM13" s="27"/>
      <c r="BN13" s="27"/>
      <c r="BO13" s="89"/>
      <c r="BP13" s="27"/>
      <c r="BQ13" s="27"/>
      <c r="BR13" s="89"/>
      <c r="BS13" s="90"/>
      <c r="BT13" s="90"/>
      <c r="BU13" s="89"/>
      <c r="BV13" s="90"/>
      <c r="BW13" s="90"/>
    </row>
    <row r="14" spans="1:75">
      <c r="A14" s="16" t="s">
        <v>31</v>
      </c>
      <c r="B14" s="180">
        <f>SUM(B49:B52)</f>
        <v>4.8999999999999995E-2</v>
      </c>
      <c r="C14" s="180">
        <f t="shared" si="5"/>
        <v>4.8999999999999995E-2</v>
      </c>
      <c r="D14" s="89">
        <f>SUM(D49:D52)</f>
        <v>0</v>
      </c>
      <c r="E14" s="27">
        <f t="shared" si="6"/>
        <v>4.8999999999999995E-2</v>
      </c>
      <c r="F14" s="27">
        <f t="shared" si="7"/>
        <v>4.8999999999999995E-2</v>
      </c>
      <c r="G14" s="89">
        <f>SUM(G49:G52)</f>
        <v>0</v>
      </c>
      <c r="H14" s="27">
        <f t="shared" si="8"/>
        <v>4.8999999999999995E-2</v>
      </c>
      <c r="I14" s="27">
        <f t="shared" si="9"/>
        <v>4.8999999999999995E-2</v>
      </c>
      <c r="J14" s="89">
        <f>SUM(J49:J52)</f>
        <v>0</v>
      </c>
      <c r="K14" s="27">
        <f t="shared" si="10"/>
        <v>4.8999999999999995E-2</v>
      </c>
      <c r="L14" s="27">
        <f t="shared" si="11"/>
        <v>4.8999999999999995E-2</v>
      </c>
      <c r="M14" s="89">
        <f>SUM(M49:M52)</f>
        <v>0</v>
      </c>
      <c r="N14" s="27">
        <f t="shared" si="12"/>
        <v>4.8999999999999995E-2</v>
      </c>
      <c r="O14" s="27">
        <f t="shared" si="13"/>
        <v>4.8999999999999995E-2</v>
      </c>
      <c r="P14" s="89">
        <f>SUM(P49:P52)</f>
        <v>0</v>
      </c>
      <c r="Q14" s="90">
        <f t="shared" si="14"/>
        <v>4.8999999999999995E-2</v>
      </c>
      <c r="R14" s="90">
        <f t="shared" si="15"/>
        <v>4.8999999999999995E-2</v>
      </c>
      <c r="S14" s="89">
        <f>SUM(S49:S52)</f>
        <v>0</v>
      </c>
      <c r="T14" s="90">
        <f t="shared" si="16"/>
        <v>4.8999999999999995E-2</v>
      </c>
      <c r="U14" s="90">
        <f t="shared" si="17"/>
        <v>4.8999999999999995E-2</v>
      </c>
      <c r="V14" s="89">
        <f>SUM(V49:V52)</f>
        <v>0.13130242039091225</v>
      </c>
      <c r="W14" s="27">
        <f t="shared" si="18"/>
        <v>0.18030242039091224</v>
      </c>
      <c r="X14" s="27">
        <f t="shared" si="19"/>
        <v>0.18030242039091224</v>
      </c>
      <c r="Y14" s="89">
        <f>SUM(Y49:Y52)</f>
        <v>0.13092733072206522</v>
      </c>
      <c r="Z14" s="27">
        <f t="shared" si="20"/>
        <v>0.17992733072206521</v>
      </c>
      <c r="AA14" s="27">
        <f t="shared" si="21"/>
        <v>0.17992733072206521</v>
      </c>
      <c r="AB14" s="89">
        <f>SUM(AB49:AB52)</f>
        <v>0.13722601930236555</v>
      </c>
      <c r="AC14" s="27">
        <f t="shared" si="22"/>
        <v>0.18622601930236554</v>
      </c>
      <c r="AD14" s="27">
        <f t="shared" si="23"/>
        <v>0.18622601930236554</v>
      </c>
      <c r="AE14" s="89">
        <f>SUM(AE49:AE52)</f>
        <v>0.15456107713616082</v>
      </c>
      <c r="AF14" s="27">
        <f t="shared" si="24"/>
        <v>0.20356107713616081</v>
      </c>
      <c r="AG14" s="27">
        <f t="shared" si="25"/>
        <v>0.20356107713616081</v>
      </c>
      <c r="AH14" s="89">
        <f>SUM(AH49:AH52)</f>
        <v>0.16816783290593626</v>
      </c>
      <c r="AI14" s="90">
        <f t="shared" si="26"/>
        <v>0.21716783290593625</v>
      </c>
      <c r="AJ14" s="90">
        <f t="shared" si="27"/>
        <v>0.21716783290593625</v>
      </c>
      <c r="AK14" s="89">
        <f>SUM(AK49:AK52)</f>
        <v>0.13036124479017236</v>
      </c>
      <c r="AL14" s="90">
        <f t="shared" si="28"/>
        <v>0.17936124479017235</v>
      </c>
      <c r="AM14" s="90">
        <f t="shared" si="29"/>
        <v>0.17936124479017235</v>
      </c>
      <c r="AN14" s="89"/>
      <c r="AO14" s="27"/>
      <c r="AP14" s="27"/>
      <c r="AQ14" s="89"/>
      <c r="AR14" s="27"/>
      <c r="AS14" s="27"/>
      <c r="AT14" s="89"/>
      <c r="AU14" s="27"/>
      <c r="AV14" s="27"/>
      <c r="AW14" s="89"/>
      <c r="AX14" s="27"/>
      <c r="AY14" s="27"/>
      <c r="AZ14" s="89"/>
      <c r="BA14" s="90"/>
      <c r="BB14" s="90"/>
      <c r="BC14" s="89"/>
      <c r="BD14" s="90"/>
      <c r="BE14" s="90"/>
      <c r="BF14" s="89"/>
      <c r="BG14" s="27"/>
      <c r="BH14" s="27"/>
      <c r="BI14" s="89"/>
      <c r="BJ14" s="27"/>
      <c r="BK14" s="27"/>
      <c r="BL14" s="89"/>
      <c r="BM14" s="27"/>
      <c r="BN14" s="27"/>
      <c r="BO14" s="89"/>
      <c r="BP14" s="27"/>
      <c r="BQ14" s="27"/>
      <c r="BR14" s="89"/>
      <c r="BS14" s="90"/>
      <c r="BT14" s="90"/>
      <c r="BU14" s="89"/>
      <c r="BV14" s="90"/>
      <c r="BW14" s="90"/>
    </row>
    <row r="15" spans="1:75">
      <c r="A15" s="17" t="s">
        <v>15</v>
      </c>
      <c r="B15" s="153">
        <f>SUM(B7:B14)</f>
        <v>0</v>
      </c>
      <c r="C15" s="153">
        <f>SUM(C7:C14)</f>
        <v>0</v>
      </c>
      <c r="D15" s="93">
        <f t="shared" ref="D15:AG15" si="30">SUM(D7:D14)</f>
        <v>0</v>
      </c>
      <c r="E15" s="92">
        <f t="shared" si="30"/>
        <v>0</v>
      </c>
      <c r="F15" s="92">
        <f t="shared" si="30"/>
        <v>0</v>
      </c>
      <c r="G15" s="93">
        <f t="shared" si="30"/>
        <v>0</v>
      </c>
      <c r="H15" s="92">
        <f t="shared" si="30"/>
        <v>0</v>
      </c>
      <c r="I15" s="92">
        <f t="shared" si="30"/>
        <v>0</v>
      </c>
      <c r="J15" s="92">
        <f t="shared" si="30"/>
        <v>0</v>
      </c>
      <c r="K15" s="92">
        <f t="shared" si="30"/>
        <v>0</v>
      </c>
      <c r="L15" s="92">
        <f t="shared" si="30"/>
        <v>0</v>
      </c>
      <c r="M15" s="92">
        <f t="shared" si="30"/>
        <v>0</v>
      </c>
      <c r="N15" s="92">
        <f t="shared" si="30"/>
        <v>0</v>
      </c>
      <c r="O15" s="92">
        <f t="shared" si="30"/>
        <v>0</v>
      </c>
      <c r="P15" s="92">
        <f t="shared" ref="P15:U15" si="31">SUM(P7:P14)</f>
        <v>0</v>
      </c>
      <c r="Q15" s="92">
        <f t="shared" si="31"/>
        <v>0</v>
      </c>
      <c r="R15" s="92">
        <f t="shared" si="31"/>
        <v>0</v>
      </c>
      <c r="S15" s="92">
        <f t="shared" si="31"/>
        <v>0</v>
      </c>
      <c r="T15" s="92">
        <f t="shared" si="31"/>
        <v>0</v>
      </c>
      <c r="U15" s="92">
        <f t="shared" si="31"/>
        <v>0</v>
      </c>
      <c r="V15" s="92">
        <f t="shared" si="30"/>
        <v>0.99999999999999989</v>
      </c>
      <c r="W15" s="92">
        <f t="shared" si="30"/>
        <v>0.99999999999999989</v>
      </c>
      <c r="X15" s="92">
        <f t="shared" si="30"/>
        <v>0.99999999999999989</v>
      </c>
      <c r="Y15" s="92">
        <f t="shared" si="30"/>
        <v>0.99999999999999989</v>
      </c>
      <c r="Z15" s="92">
        <f t="shared" si="30"/>
        <v>1</v>
      </c>
      <c r="AA15" s="92">
        <f t="shared" si="30"/>
        <v>1</v>
      </c>
      <c r="AB15" s="92">
        <f t="shared" si="30"/>
        <v>1</v>
      </c>
      <c r="AC15" s="92">
        <f t="shared" si="30"/>
        <v>1</v>
      </c>
      <c r="AD15" s="92">
        <f t="shared" si="30"/>
        <v>1</v>
      </c>
      <c r="AE15" s="92">
        <f t="shared" si="30"/>
        <v>1.0000000000000002</v>
      </c>
      <c r="AF15" s="92">
        <f t="shared" si="30"/>
        <v>1.0000000000000002</v>
      </c>
      <c r="AG15" s="92">
        <f t="shared" si="30"/>
        <v>1.0000000000000002</v>
      </c>
      <c r="AH15" s="92">
        <f t="shared" ref="AH15:AM15" si="32">SUM(AH7:AH14)</f>
        <v>0.99999999999999989</v>
      </c>
      <c r="AI15" s="92">
        <f t="shared" si="32"/>
        <v>0.99999999999999989</v>
      </c>
      <c r="AJ15" s="92">
        <f t="shared" si="32"/>
        <v>0.99999999999999989</v>
      </c>
      <c r="AK15" s="92">
        <f t="shared" si="32"/>
        <v>1.0000000000000002</v>
      </c>
      <c r="AL15" s="92">
        <f t="shared" si="32"/>
        <v>1.0000000000000004</v>
      </c>
      <c r="AM15" s="92">
        <f t="shared" si="32"/>
        <v>1.0000000000000004</v>
      </c>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row>
    <row r="16" spans="1:75">
      <c r="A16" s="4"/>
      <c r="B16" s="4"/>
      <c r="C16" s="58"/>
      <c r="D16" s="4" t="s">
        <v>58</v>
      </c>
      <c r="E16" s="7"/>
      <c r="G16" s="4" t="s">
        <v>58</v>
      </c>
      <c r="J16" s="4" t="s">
        <v>58</v>
      </c>
      <c r="M16" s="4" t="s">
        <v>58</v>
      </c>
      <c r="P16" s="4" t="s">
        <v>58</v>
      </c>
      <c r="S16" s="4" t="s">
        <v>58</v>
      </c>
      <c r="V16" s="4" t="s">
        <v>58</v>
      </c>
      <c r="Y16" s="4" t="s">
        <v>58</v>
      </c>
      <c r="AB16" s="4" t="s">
        <v>58</v>
      </c>
      <c r="AE16" s="4" t="s">
        <v>58</v>
      </c>
      <c r="AH16" s="4" t="s">
        <v>58</v>
      </c>
      <c r="AK16" s="4" t="s">
        <v>58</v>
      </c>
      <c r="AN16" s="4"/>
      <c r="AQ16" s="4"/>
      <c r="AT16" s="4"/>
      <c r="AW16" s="4"/>
      <c r="AZ16" s="4"/>
      <c r="BC16" s="4"/>
      <c r="BF16" s="4"/>
      <c r="BI16" s="4"/>
      <c r="BL16" s="4"/>
      <c r="BO16" s="4"/>
    </row>
    <row r="17" spans="1:80">
      <c r="A17" s="4"/>
      <c r="B17" s="4"/>
      <c r="C17" s="58"/>
      <c r="D17" s="4"/>
      <c r="E17" s="7"/>
    </row>
    <row r="18" spans="1:80">
      <c r="A18" s="2" t="s">
        <v>32</v>
      </c>
      <c r="B18" s="4"/>
      <c r="C18" s="58"/>
      <c r="D18" s="4"/>
      <c r="E18" s="7"/>
    </row>
    <row r="19" spans="1:80" ht="43.15" customHeight="1">
      <c r="A19" s="157" t="s">
        <v>5</v>
      </c>
      <c r="B19" s="157"/>
      <c r="C19" s="157"/>
      <c r="D19" s="157"/>
      <c r="E19" s="157"/>
    </row>
    <row r="20" spans="1:80">
      <c r="A20" s="157" t="s">
        <v>6</v>
      </c>
      <c r="B20" s="157"/>
      <c r="C20" s="157"/>
      <c r="D20" s="157"/>
      <c r="E20" s="157"/>
    </row>
    <row r="21" spans="1:80" ht="43.15" customHeight="1">
      <c r="A21" s="157" t="s">
        <v>7</v>
      </c>
      <c r="B21" s="157"/>
      <c r="C21" s="157"/>
      <c r="D21" s="157"/>
      <c r="E21" s="157"/>
    </row>
    <row r="22" spans="1:80" ht="43.15" customHeight="1">
      <c r="A22" s="157" t="s">
        <v>4</v>
      </c>
      <c r="B22" s="157"/>
      <c r="C22" s="157"/>
      <c r="D22" s="157"/>
      <c r="E22" s="157"/>
    </row>
    <row r="23" spans="1:80" ht="18.75">
      <c r="A23" s="4"/>
      <c r="B23" s="4"/>
      <c r="C23" s="58"/>
      <c r="D23" s="155" t="s">
        <v>61</v>
      </c>
      <c r="E23" s="155"/>
      <c r="F23" s="155"/>
      <c r="G23" s="155"/>
      <c r="H23" s="155"/>
      <c r="I23" s="155"/>
      <c r="J23" s="155"/>
      <c r="K23" s="155"/>
      <c r="L23" s="155"/>
      <c r="M23" s="155"/>
      <c r="N23" s="155"/>
      <c r="O23" s="155"/>
      <c r="P23" s="155"/>
      <c r="Q23" s="155"/>
      <c r="R23" s="155"/>
      <c r="S23" s="155"/>
      <c r="T23" s="155"/>
      <c r="U23" s="155"/>
      <c r="V23" s="155" t="s">
        <v>61</v>
      </c>
      <c r="W23" s="155"/>
      <c r="X23" s="155"/>
      <c r="Y23" s="155"/>
      <c r="Z23" s="155"/>
      <c r="AA23" s="155"/>
      <c r="AB23" s="155"/>
      <c r="AC23" s="155"/>
      <c r="AD23" s="155"/>
      <c r="AE23" s="155"/>
      <c r="AF23" s="155"/>
      <c r="AG23" s="155"/>
      <c r="AH23" s="155"/>
      <c r="AI23" s="155"/>
      <c r="AJ23" s="155"/>
      <c r="AK23" s="155"/>
      <c r="AL23" s="155"/>
      <c r="AM23" s="155"/>
      <c r="AN23" s="156"/>
      <c r="AO23" s="156"/>
      <c r="AP23" s="156"/>
      <c r="AQ23" s="156"/>
      <c r="AR23" s="156"/>
      <c r="AS23" s="156"/>
      <c r="AT23" s="156"/>
      <c r="AU23" s="156"/>
      <c r="AV23" s="156"/>
      <c r="AW23" s="156"/>
      <c r="AX23" s="156"/>
      <c r="AY23" s="156"/>
      <c r="AZ23" s="94"/>
      <c r="BA23" s="94"/>
      <c r="BB23" s="94"/>
      <c r="BC23" s="94"/>
      <c r="BD23" s="94"/>
      <c r="BE23" s="94"/>
      <c r="BF23" s="156"/>
      <c r="BG23" s="156"/>
      <c r="BH23" s="156"/>
      <c r="BI23" s="156"/>
      <c r="BJ23" s="156"/>
      <c r="BK23" s="156"/>
      <c r="BL23" s="156"/>
      <c r="BM23" s="156"/>
      <c r="BN23" s="156"/>
      <c r="BO23" s="156"/>
      <c r="BP23" s="156"/>
      <c r="BQ23" s="156"/>
      <c r="BR23" s="106"/>
      <c r="BS23" s="106"/>
      <c r="BT23" s="106"/>
      <c r="BU23" s="106"/>
      <c r="BV23" s="106"/>
      <c r="BW23" s="106"/>
    </row>
    <row r="24" spans="1:80" ht="18.75">
      <c r="B24" s="7"/>
      <c r="C24" s="56"/>
      <c r="D24" s="158" t="s">
        <v>3</v>
      </c>
      <c r="E24" s="159"/>
      <c r="F24" s="159"/>
      <c r="G24" s="159"/>
      <c r="H24" s="159"/>
      <c r="I24" s="159"/>
      <c r="J24" s="159"/>
      <c r="K24" s="159"/>
      <c r="L24" s="159"/>
      <c r="M24" s="159"/>
      <c r="N24" s="159"/>
      <c r="O24" s="160"/>
      <c r="P24" s="95"/>
      <c r="Q24" s="95"/>
      <c r="R24" s="95"/>
      <c r="S24" s="95"/>
      <c r="T24" s="95"/>
      <c r="U24" s="95"/>
      <c r="V24" s="161" t="s">
        <v>0</v>
      </c>
      <c r="W24" s="162"/>
      <c r="X24" s="162"/>
      <c r="Y24" s="162"/>
      <c r="Z24" s="162"/>
      <c r="AA24" s="162"/>
      <c r="AB24" s="162"/>
      <c r="AC24" s="162"/>
      <c r="AD24" s="162"/>
      <c r="AE24" s="162"/>
      <c r="AF24" s="162"/>
      <c r="AG24" s="163"/>
      <c r="AH24" s="96"/>
      <c r="AI24" s="96"/>
      <c r="AJ24" s="96"/>
      <c r="AK24" s="96"/>
      <c r="AL24" s="96"/>
      <c r="AM24" s="96"/>
      <c r="AN24" s="164"/>
      <c r="AO24" s="165"/>
      <c r="AP24" s="165"/>
      <c r="AQ24" s="165"/>
      <c r="AR24" s="165"/>
      <c r="AS24" s="165"/>
      <c r="AT24" s="165"/>
      <c r="AU24" s="165"/>
      <c r="AV24" s="165"/>
      <c r="AW24" s="165"/>
      <c r="AX24" s="165"/>
      <c r="AY24" s="166"/>
      <c r="AZ24" s="97"/>
      <c r="BA24" s="97"/>
      <c r="BB24" s="97"/>
      <c r="BC24" s="97"/>
      <c r="BD24" s="97"/>
      <c r="BE24" s="97"/>
      <c r="BF24" s="167"/>
      <c r="BG24" s="168"/>
      <c r="BH24" s="168"/>
      <c r="BI24" s="168"/>
      <c r="BJ24" s="168"/>
      <c r="BK24" s="168"/>
      <c r="BL24" s="168"/>
      <c r="BM24" s="168"/>
      <c r="BN24" s="168"/>
      <c r="BO24" s="168"/>
      <c r="BP24" s="168"/>
      <c r="BQ24" s="169"/>
      <c r="BR24" s="107"/>
      <c r="BS24" s="107"/>
      <c r="BT24" s="107"/>
      <c r="BU24" s="107"/>
      <c r="BV24" s="107"/>
      <c r="BW24" s="107"/>
    </row>
    <row r="25" spans="1:80">
      <c r="B25" s="7"/>
      <c r="C25" s="56"/>
      <c r="D25" s="56"/>
      <c r="E25" s="8" t="s">
        <v>36</v>
      </c>
      <c r="F25" s="8" t="s">
        <v>36</v>
      </c>
      <c r="G25" s="6"/>
      <c r="H25" s="8" t="s">
        <v>36</v>
      </c>
      <c r="I25" s="8" t="s">
        <v>36</v>
      </c>
      <c r="J25" s="6"/>
      <c r="K25" s="8" t="s">
        <v>36</v>
      </c>
      <c r="L25" s="8" t="s">
        <v>36</v>
      </c>
      <c r="M25" s="6"/>
      <c r="N25" s="8" t="s">
        <v>36</v>
      </c>
      <c r="O25" s="8" t="s">
        <v>36</v>
      </c>
      <c r="P25" s="6"/>
      <c r="Q25" s="8" t="s">
        <v>36</v>
      </c>
      <c r="R25" s="8" t="s">
        <v>36</v>
      </c>
      <c r="S25" s="6"/>
      <c r="T25" s="8" t="s">
        <v>36</v>
      </c>
      <c r="U25" s="8" t="s">
        <v>36</v>
      </c>
      <c r="V25" s="56"/>
      <c r="W25" s="8" t="s">
        <v>36</v>
      </c>
      <c r="X25" s="8" t="s">
        <v>36</v>
      </c>
      <c r="Y25" s="6"/>
      <c r="Z25" s="8" t="s">
        <v>36</v>
      </c>
      <c r="AA25" s="8" t="s">
        <v>36</v>
      </c>
      <c r="AB25" s="6"/>
      <c r="AC25" s="8" t="s">
        <v>36</v>
      </c>
      <c r="AD25" s="8" t="s">
        <v>36</v>
      </c>
      <c r="AE25" s="6"/>
      <c r="AF25" s="8" t="s">
        <v>36</v>
      </c>
      <c r="AG25" s="8" t="s">
        <v>36</v>
      </c>
      <c r="AH25" s="6"/>
      <c r="AI25" s="8" t="s">
        <v>36</v>
      </c>
      <c r="AJ25" s="8" t="s">
        <v>36</v>
      </c>
      <c r="AK25" s="6"/>
      <c r="AL25" s="8" t="s">
        <v>36</v>
      </c>
      <c r="AM25" s="8" t="s">
        <v>36</v>
      </c>
      <c r="AN25" s="56"/>
      <c r="AO25" s="8"/>
      <c r="AP25" s="8"/>
      <c r="AQ25" s="6"/>
      <c r="AR25" s="8"/>
      <c r="AS25" s="8"/>
      <c r="AT25" s="6"/>
      <c r="AU25" s="8"/>
      <c r="AV25" s="8"/>
      <c r="AW25" s="6"/>
      <c r="AX25" s="8"/>
      <c r="AY25" s="8"/>
      <c r="AZ25" s="6"/>
      <c r="BA25" s="8"/>
      <c r="BB25" s="8"/>
      <c r="BC25" s="6"/>
      <c r="BD25" s="8"/>
      <c r="BE25" s="8"/>
      <c r="BF25" s="56"/>
      <c r="BG25" s="8"/>
      <c r="BH25" s="8"/>
      <c r="BI25" s="6"/>
      <c r="BJ25" s="8"/>
      <c r="BK25" s="8"/>
      <c r="BL25" s="6"/>
      <c r="BM25" s="8"/>
      <c r="BN25" s="8"/>
      <c r="BO25" s="6"/>
      <c r="BP25" s="8"/>
      <c r="BQ25" s="8"/>
      <c r="BR25" s="6"/>
      <c r="BS25" s="8"/>
      <c r="BT25" s="8"/>
      <c r="BU25" s="6"/>
      <c r="BV25" s="8"/>
      <c r="BW25" s="8"/>
    </row>
    <row r="26" spans="1:80">
      <c r="B26" s="7"/>
      <c r="C26" s="54" t="s">
        <v>33</v>
      </c>
      <c r="D26" s="61" t="s">
        <v>3</v>
      </c>
      <c r="E26" s="62" t="str">
        <f t="shared" ref="E26" si="33">D26</f>
        <v>Nära</v>
      </c>
      <c r="F26" s="62" t="str">
        <f t="shared" ref="F26" si="34">E26</f>
        <v>Nära</v>
      </c>
      <c r="G26" s="61" t="str">
        <f t="shared" ref="G26" si="35">F26</f>
        <v>Nära</v>
      </c>
      <c r="H26" s="62" t="str">
        <f t="shared" ref="H26" si="36">G26</f>
        <v>Nära</v>
      </c>
      <c r="I26" s="62" t="str">
        <f t="shared" ref="I26" si="37">H26</f>
        <v>Nära</v>
      </c>
      <c r="J26" s="61" t="str">
        <f t="shared" ref="J26" si="38">I26</f>
        <v>Nära</v>
      </c>
      <c r="K26" s="62" t="str">
        <f t="shared" ref="K26" si="39">J26</f>
        <v>Nära</v>
      </c>
      <c r="L26" s="62" t="str">
        <f t="shared" ref="L26" si="40">K26</f>
        <v>Nära</v>
      </c>
      <c r="M26" s="61" t="str">
        <f t="shared" ref="M26" si="41">L26</f>
        <v>Nära</v>
      </c>
      <c r="N26" s="62" t="str">
        <f t="shared" ref="N26" si="42">M26</f>
        <v>Nära</v>
      </c>
      <c r="O26" s="62" t="str">
        <f t="shared" ref="O26" si="43">N26</f>
        <v>Nära</v>
      </c>
      <c r="P26" s="61" t="str">
        <f t="shared" ref="P26" si="44">O26</f>
        <v>Nära</v>
      </c>
      <c r="Q26" s="62" t="str">
        <f t="shared" ref="Q26" si="45">P26</f>
        <v>Nära</v>
      </c>
      <c r="R26" s="62" t="str">
        <f t="shared" ref="R26" si="46">Q26</f>
        <v>Nära</v>
      </c>
      <c r="S26" s="61" t="str">
        <f t="shared" ref="S26" si="47">R26</f>
        <v>Nära</v>
      </c>
      <c r="T26" s="62" t="str">
        <f t="shared" ref="T26" si="48">S26</f>
        <v>Nära</v>
      </c>
      <c r="U26" s="62" t="str">
        <f t="shared" ref="U26" si="49">T26</f>
        <v>Nära</v>
      </c>
      <c r="V26" s="61" t="s">
        <v>0</v>
      </c>
      <c r="W26" s="62" t="str">
        <f>V26</f>
        <v>Supermarket</v>
      </c>
      <c r="X26" s="62" t="str">
        <f>W26</f>
        <v>Supermarket</v>
      </c>
      <c r="Y26" s="61" t="str">
        <f>V26</f>
        <v>Supermarket</v>
      </c>
      <c r="Z26" s="62" t="str">
        <f>Y26</f>
        <v>Supermarket</v>
      </c>
      <c r="AA26" s="62" t="str">
        <f>Z26</f>
        <v>Supermarket</v>
      </c>
      <c r="AB26" s="61" t="str">
        <f>Y26</f>
        <v>Supermarket</v>
      </c>
      <c r="AC26" s="62" t="str">
        <f>AB26</f>
        <v>Supermarket</v>
      </c>
      <c r="AD26" s="62" t="str">
        <f>AC26</f>
        <v>Supermarket</v>
      </c>
      <c r="AE26" s="61" t="str">
        <f>AB26</f>
        <v>Supermarket</v>
      </c>
      <c r="AF26" s="62" t="str">
        <f>AE26</f>
        <v>Supermarket</v>
      </c>
      <c r="AG26" s="62" t="str">
        <f>AF26</f>
        <v>Supermarket</v>
      </c>
      <c r="AH26" s="61" t="str">
        <f>AE26</f>
        <v>Supermarket</v>
      </c>
      <c r="AI26" s="62" t="str">
        <f>AH26</f>
        <v>Supermarket</v>
      </c>
      <c r="AJ26" s="62" t="str">
        <f>AI26</f>
        <v>Supermarket</v>
      </c>
      <c r="AK26" s="61" t="str">
        <f>AH26</f>
        <v>Supermarket</v>
      </c>
      <c r="AL26" s="62" t="str">
        <f>AK26</f>
        <v>Supermarket</v>
      </c>
      <c r="AM26" s="62" t="str">
        <f>AL26</f>
        <v>Supermarket</v>
      </c>
      <c r="AN26" s="61"/>
      <c r="AO26" s="91"/>
      <c r="AP26" s="62"/>
      <c r="AQ26" s="61"/>
      <c r="AR26" s="62"/>
      <c r="AS26" s="62"/>
      <c r="AT26" s="61"/>
      <c r="AU26" s="62"/>
      <c r="AV26" s="62"/>
      <c r="AW26" s="61"/>
      <c r="AX26" s="62"/>
      <c r="AY26" s="62"/>
      <c r="AZ26" s="61"/>
      <c r="BA26" s="62"/>
      <c r="BB26" s="62"/>
      <c r="BC26" s="61"/>
      <c r="BD26" s="62"/>
      <c r="BE26" s="62"/>
      <c r="BF26" s="61"/>
      <c r="BG26" s="62"/>
      <c r="BH26" s="62"/>
      <c r="BI26" s="61"/>
      <c r="BJ26" s="62"/>
      <c r="BK26" s="62"/>
      <c r="BL26" s="61"/>
      <c r="BM26" s="62"/>
      <c r="BN26" s="62"/>
      <c r="BO26" s="61"/>
      <c r="BP26" s="62"/>
      <c r="BQ26" s="62"/>
      <c r="BR26" s="61"/>
      <c r="BS26" s="62"/>
      <c r="BT26" s="62"/>
      <c r="BU26" s="61"/>
      <c r="BV26" s="62"/>
      <c r="BW26" s="62"/>
    </row>
    <row r="27" spans="1:80">
      <c r="B27" s="57"/>
      <c r="C27" s="57" t="s">
        <v>34</v>
      </c>
      <c r="D27" s="61" t="s">
        <v>10</v>
      </c>
      <c r="E27" s="63" t="str">
        <f>D27</f>
        <v>Syd</v>
      </c>
      <c r="F27" s="63" t="str">
        <f>E27</f>
        <v>Syd</v>
      </c>
      <c r="G27" s="61" t="s">
        <v>9</v>
      </c>
      <c r="H27" s="63" t="str">
        <f>G27</f>
        <v>Väst</v>
      </c>
      <c r="I27" s="63" t="str">
        <f>H27</f>
        <v>Väst</v>
      </c>
      <c r="J27" s="61" t="s">
        <v>8</v>
      </c>
      <c r="K27" s="63" t="str">
        <f>J27</f>
        <v>Öst</v>
      </c>
      <c r="L27" s="63" t="str">
        <f>K27</f>
        <v>Öst</v>
      </c>
      <c r="M27" s="61" t="s">
        <v>11</v>
      </c>
      <c r="N27" s="63" t="str">
        <f>M27</f>
        <v>Norr</v>
      </c>
      <c r="O27" s="63" t="str">
        <f>N27</f>
        <v>Norr</v>
      </c>
      <c r="P27" s="61" t="s">
        <v>62</v>
      </c>
      <c r="Q27" s="63" t="str">
        <f>P27</f>
        <v>Norrmejerier</v>
      </c>
      <c r="R27" s="63" t="str">
        <f>Q27</f>
        <v>Norrmejerier</v>
      </c>
      <c r="S27" s="61" t="s">
        <v>63</v>
      </c>
      <c r="T27" s="63" t="str">
        <f>S27</f>
        <v>Skånemejerier</v>
      </c>
      <c r="U27" s="63" t="str">
        <f>T27</f>
        <v>Skånemejerier</v>
      </c>
      <c r="V27" s="61" t="s">
        <v>10</v>
      </c>
      <c r="W27" s="63" t="str">
        <f>V27</f>
        <v>Syd</v>
      </c>
      <c r="X27" s="63" t="str">
        <f>W27</f>
        <v>Syd</v>
      </c>
      <c r="Y27" s="61" t="s">
        <v>9</v>
      </c>
      <c r="Z27" s="63" t="str">
        <f>Y27</f>
        <v>Väst</v>
      </c>
      <c r="AA27" s="63" t="str">
        <f>Z27</f>
        <v>Väst</v>
      </c>
      <c r="AB27" s="61" t="s">
        <v>8</v>
      </c>
      <c r="AC27" s="63" t="str">
        <f>AB27</f>
        <v>Öst</v>
      </c>
      <c r="AD27" s="63" t="str">
        <f>AC27</f>
        <v>Öst</v>
      </c>
      <c r="AE27" s="61" t="s">
        <v>11</v>
      </c>
      <c r="AF27" s="63" t="str">
        <f>AE27</f>
        <v>Norr</v>
      </c>
      <c r="AG27" s="63" t="str">
        <f>AF27</f>
        <v>Norr</v>
      </c>
      <c r="AH27" s="61" t="s">
        <v>62</v>
      </c>
      <c r="AI27" s="63" t="str">
        <f>AH27</f>
        <v>Norrmejerier</v>
      </c>
      <c r="AJ27" s="63" t="str">
        <f>AI27</f>
        <v>Norrmejerier</v>
      </c>
      <c r="AK27" s="61" t="s">
        <v>63</v>
      </c>
      <c r="AL27" s="63" t="str">
        <f>AK27</f>
        <v>Skånemejerier</v>
      </c>
      <c r="AM27" s="63" t="str">
        <f>AL27</f>
        <v>Skånemejerier</v>
      </c>
      <c r="AN27" s="61"/>
      <c r="AO27" s="63"/>
      <c r="AP27" s="63"/>
      <c r="AQ27" s="61"/>
      <c r="AR27" s="63"/>
      <c r="AS27" s="63"/>
      <c r="AT27" s="61"/>
      <c r="AU27" s="63"/>
      <c r="AV27" s="63"/>
      <c r="AW27" s="61"/>
      <c r="AX27" s="63"/>
      <c r="AY27" s="63"/>
      <c r="AZ27" s="61"/>
      <c r="BA27" s="63"/>
      <c r="BB27" s="63"/>
      <c r="BC27" s="61"/>
      <c r="BD27" s="63"/>
      <c r="BE27" s="63"/>
      <c r="BF27" s="61"/>
      <c r="BG27" s="63"/>
      <c r="BH27" s="63"/>
      <c r="BI27" s="61"/>
      <c r="BJ27" s="63"/>
      <c r="BK27" s="63"/>
      <c r="BL27" s="61"/>
      <c r="BM27" s="63"/>
      <c r="BN27" s="63"/>
      <c r="BO27" s="61"/>
      <c r="BP27" s="63"/>
      <c r="BQ27" s="63"/>
      <c r="BR27" s="61"/>
      <c r="BS27" s="63"/>
      <c r="BT27" s="63"/>
      <c r="BU27" s="61"/>
      <c r="BV27" s="63"/>
      <c r="BW27" s="63"/>
    </row>
    <row r="28" spans="1:80">
      <c r="B28" s="53"/>
      <c r="C28" s="53" t="s">
        <v>35</v>
      </c>
      <c r="D28" s="67" t="s">
        <v>19</v>
      </c>
      <c r="E28" s="55" t="s">
        <v>25</v>
      </c>
      <c r="F28" s="55" t="s">
        <v>24</v>
      </c>
      <c r="G28" s="67" t="s">
        <v>19</v>
      </c>
      <c r="H28" s="55" t="s">
        <v>25</v>
      </c>
      <c r="I28" s="55" t="s">
        <v>24</v>
      </c>
      <c r="J28" s="67" t="s">
        <v>19</v>
      </c>
      <c r="K28" s="55" t="s">
        <v>25</v>
      </c>
      <c r="L28" s="55" t="s">
        <v>24</v>
      </c>
      <c r="M28" s="67" t="s">
        <v>19</v>
      </c>
      <c r="N28" s="55" t="s">
        <v>25</v>
      </c>
      <c r="O28" s="55" t="s">
        <v>24</v>
      </c>
      <c r="P28" s="67" t="s">
        <v>19</v>
      </c>
      <c r="Q28" s="55" t="s">
        <v>25</v>
      </c>
      <c r="R28" s="55" t="s">
        <v>24</v>
      </c>
      <c r="S28" s="67" t="s">
        <v>19</v>
      </c>
      <c r="T28" s="55" t="s">
        <v>25</v>
      </c>
      <c r="U28" s="55" t="s">
        <v>24</v>
      </c>
      <c r="V28" s="67" t="s">
        <v>19</v>
      </c>
      <c r="W28" s="55" t="s">
        <v>25</v>
      </c>
      <c r="X28" s="55" t="s">
        <v>24</v>
      </c>
      <c r="Y28" s="67" t="s">
        <v>19</v>
      </c>
      <c r="Z28" s="55" t="s">
        <v>25</v>
      </c>
      <c r="AA28" s="55" t="s">
        <v>24</v>
      </c>
      <c r="AB28" s="67" t="s">
        <v>19</v>
      </c>
      <c r="AC28" s="55" t="s">
        <v>25</v>
      </c>
      <c r="AD28" s="55" t="s">
        <v>24</v>
      </c>
      <c r="AE28" s="67" t="s">
        <v>19</v>
      </c>
      <c r="AF28" s="55" t="s">
        <v>25</v>
      </c>
      <c r="AG28" s="55" t="s">
        <v>24</v>
      </c>
      <c r="AH28" s="67" t="s">
        <v>19</v>
      </c>
      <c r="AI28" s="55" t="s">
        <v>25</v>
      </c>
      <c r="AJ28" s="55" t="s">
        <v>24</v>
      </c>
      <c r="AK28" s="67" t="s">
        <v>19</v>
      </c>
      <c r="AL28" s="55" t="s">
        <v>25</v>
      </c>
      <c r="AM28" s="55" t="s">
        <v>24</v>
      </c>
      <c r="AN28" s="67"/>
      <c r="AO28" s="55"/>
      <c r="AP28" s="55"/>
      <c r="AQ28" s="67"/>
      <c r="AR28" s="55"/>
      <c r="AS28" s="55"/>
      <c r="AT28" s="67"/>
      <c r="AU28" s="55"/>
      <c r="AV28" s="55"/>
      <c r="AW28" s="67"/>
      <c r="AX28" s="55"/>
      <c r="AY28" s="55"/>
      <c r="AZ28" s="67"/>
      <c r="BA28" s="55"/>
      <c r="BB28" s="55"/>
      <c r="BC28" s="67"/>
      <c r="BD28" s="55"/>
      <c r="BE28" s="55"/>
      <c r="BF28" s="67"/>
      <c r="BG28" s="55"/>
      <c r="BH28" s="55"/>
      <c r="BI28" s="67"/>
      <c r="BJ28" s="55"/>
      <c r="BK28" s="55"/>
      <c r="BL28" s="67"/>
      <c r="BM28" s="55"/>
      <c r="BN28" s="55"/>
      <c r="BO28" s="67"/>
      <c r="BP28" s="55"/>
      <c r="BQ28" s="55"/>
      <c r="BR28" s="67"/>
      <c r="BS28" s="55"/>
      <c r="BT28" s="55"/>
      <c r="BU28" s="67"/>
      <c r="BV28" s="55"/>
      <c r="BW28" s="55"/>
      <c r="BY28" s="170"/>
      <c r="BZ28" s="170"/>
      <c r="CA28" s="170"/>
      <c r="CB28" s="170"/>
    </row>
    <row r="29" spans="1:80">
      <c r="A29" s="71" t="s">
        <v>30</v>
      </c>
      <c r="B29" s="64" t="s">
        <v>37</v>
      </c>
      <c r="C29" s="64" t="s">
        <v>38</v>
      </c>
      <c r="D29" s="154" t="s">
        <v>152</v>
      </c>
      <c r="E29" t="str">
        <f>CONCATENATE(E26,E27,E28)</f>
        <v>NäraSydNej</v>
      </c>
      <c r="F29" t="str">
        <f>CONCATENATE(F26,F27,F28)</f>
        <v>NäraSydJa</v>
      </c>
      <c r="G29" s="68" t="str">
        <f>D29</f>
        <v>v36-47</v>
      </c>
      <c r="H29" t="str">
        <f>CONCATENATE(H26,H27,H28)</f>
        <v>NäraVästNej</v>
      </c>
      <c r="I29" t="str">
        <f>CONCATENATE(I26,I27,I28)</f>
        <v>NäraVästJa</v>
      </c>
      <c r="J29" s="68" t="str">
        <f>G29</f>
        <v>v36-47</v>
      </c>
      <c r="K29" t="str">
        <f>CONCATENATE(K26,K27,K28)</f>
        <v>NäraÖstNej</v>
      </c>
      <c r="L29" t="str">
        <f>CONCATENATE(L26,L27,L28)</f>
        <v>NäraÖstJa</v>
      </c>
      <c r="M29" s="68" t="str">
        <f>J29</f>
        <v>v36-47</v>
      </c>
      <c r="N29" t="str">
        <f>CONCATENATE(N26,N27,N28)</f>
        <v>NäraNorrNej</v>
      </c>
      <c r="O29" t="str">
        <f>CONCATENATE(O26,O27,O28)</f>
        <v>NäraNorrJa</v>
      </c>
      <c r="P29" s="68" t="str">
        <f>M29</f>
        <v>v36-47</v>
      </c>
      <c r="Q29" t="str">
        <f>CONCATENATE(Q26,Q27,Q28)</f>
        <v>NäraNorrmejerierNej</v>
      </c>
      <c r="R29" t="str">
        <f>CONCATENATE(R26,R27,R28)</f>
        <v>NäraNorrmejerierJa</v>
      </c>
      <c r="S29" s="68" t="str">
        <f>P29</f>
        <v>v36-47</v>
      </c>
      <c r="T29" t="str">
        <f>CONCATENATE(T26,T27,T28)</f>
        <v>NäraSkånemejerierNej</v>
      </c>
      <c r="U29" t="str">
        <f>CONCATENATE(U26,U27,U28)</f>
        <v>NäraSkånemejerierJa</v>
      </c>
      <c r="V29" s="154" t="s">
        <v>152</v>
      </c>
      <c r="W29" s="69" t="str">
        <f>CONCATENATE(W26,W27,W28)</f>
        <v>SupermarketSydNej</v>
      </c>
      <c r="X29" s="69" t="str">
        <f>CONCATENATE(X26,X27,X28)</f>
        <v>SupermarketSydJa</v>
      </c>
      <c r="Y29" s="68" t="str">
        <f>V29</f>
        <v>v36-47</v>
      </c>
      <c r="Z29" s="69" t="str">
        <f>CONCATENATE(Z26,Z27,Z28)</f>
        <v>SupermarketVästNej</v>
      </c>
      <c r="AA29" s="69" t="str">
        <f>CONCATENATE(AA26,AA27,AA28)</f>
        <v>SupermarketVästJa</v>
      </c>
      <c r="AB29" s="68" t="str">
        <f>Y29</f>
        <v>v36-47</v>
      </c>
      <c r="AC29" s="69" t="str">
        <f>CONCATENATE(AC26,AC27,AC28)</f>
        <v>SupermarketÖstNej</v>
      </c>
      <c r="AD29" s="69" t="str">
        <f>CONCATENATE(AD26,AD27,AD28)</f>
        <v>SupermarketÖstJa</v>
      </c>
      <c r="AE29" s="68" t="str">
        <f>AB29</f>
        <v>v36-47</v>
      </c>
      <c r="AF29" s="69" t="str">
        <f>CONCATENATE(AF26,AF27,AF28)</f>
        <v>SupermarketNorrNej</v>
      </c>
      <c r="AG29" s="69" t="str">
        <f>CONCATENATE(AG26,AG27,AG28)</f>
        <v>SupermarketNorrJa</v>
      </c>
      <c r="AH29" s="68" t="str">
        <f>AE29</f>
        <v>v36-47</v>
      </c>
      <c r="AI29" s="69" t="str">
        <f>CONCATENATE(AI26,AI27,AI28)</f>
        <v>SupermarketNorrmejerierNej</v>
      </c>
      <c r="AJ29" s="69" t="str">
        <f>CONCATENATE(AJ26,AJ27,AJ28)</f>
        <v>SupermarketNorrmejerierJa</v>
      </c>
      <c r="AK29" s="68" t="str">
        <f>AH29</f>
        <v>v36-47</v>
      </c>
      <c r="AL29" s="69" t="str">
        <f>CONCATENATE(AL26,AL27,AL28)</f>
        <v>SupermarketSkånemejerierNej</v>
      </c>
      <c r="AM29" s="69" t="str">
        <f>CONCATENATE(AM26,AM27,AM28)</f>
        <v>SupermarketSkånemejerierJa</v>
      </c>
      <c r="AN29" s="68"/>
      <c r="AO29" s="69"/>
      <c r="AP29" s="69"/>
      <c r="AQ29" s="68"/>
      <c r="AR29" s="69"/>
      <c r="AS29" s="69"/>
      <c r="AT29" s="68"/>
      <c r="AU29" s="69"/>
      <c r="AV29" s="69"/>
      <c r="AW29" s="68"/>
      <c r="AX29" s="69"/>
      <c r="AY29" s="69"/>
      <c r="AZ29" s="68"/>
      <c r="BA29" s="69"/>
      <c r="BB29" s="69"/>
      <c r="BC29" s="68"/>
      <c r="BD29" s="69"/>
      <c r="BE29" s="69"/>
      <c r="BF29" s="68"/>
      <c r="BG29" s="69"/>
      <c r="BH29" s="69"/>
      <c r="BI29" s="68"/>
      <c r="BJ29" s="69"/>
      <c r="BK29" s="69"/>
      <c r="BL29" s="68"/>
      <c r="BM29" s="69"/>
      <c r="BN29" s="69"/>
      <c r="BO29" s="68"/>
      <c r="BP29" s="69"/>
      <c r="BQ29" s="69"/>
      <c r="BR29" s="68"/>
      <c r="BS29" s="69"/>
      <c r="BT29" s="69"/>
      <c r="BU29" s="68"/>
      <c r="BV29" s="69"/>
      <c r="BW29" s="69"/>
      <c r="BY29" s="1"/>
      <c r="BZ29" s="1"/>
      <c r="CA29" s="1"/>
      <c r="CB29" s="1"/>
    </row>
    <row r="30" spans="1:80">
      <c r="A30" s="72" t="s">
        <v>42</v>
      </c>
      <c r="B30" s="179">
        <v>-4.4999999999999998E-2</v>
      </c>
      <c r="C30" s="180">
        <f t="shared" ref="C30:C52" si="50">B30</f>
        <v>-4.4999999999999998E-2</v>
      </c>
      <c r="D30" s="98"/>
      <c r="E30" s="27"/>
      <c r="F30" s="27"/>
      <c r="G30" s="98"/>
      <c r="H30" s="27"/>
      <c r="I30" s="27"/>
      <c r="J30" s="98"/>
      <c r="K30" s="27"/>
      <c r="L30" s="27"/>
      <c r="M30" s="98"/>
      <c r="N30" s="27"/>
      <c r="O30" s="27"/>
      <c r="P30" s="98"/>
      <c r="Q30" s="90"/>
      <c r="R30" s="90"/>
      <c r="S30" s="98"/>
      <c r="T30" s="90"/>
      <c r="U30" s="90"/>
      <c r="V30" s="98">
        <v>0.10181777237302261</v>
      </c>
      <c r="W30" s="27">
        <f>V30+$B30</f>
        <v>5.6817772373022615E-2</v>
      </c>
      <c r="X30" s="27">
        <f>V30+$C30</f>
        <v>5.6817772373022615E-2</v>
      </c>
      <c r="Y30" s="98">
        <v>9.8553414126818853E-2</v>
      </c>
      <c r="Z30" s="27">
        <f>Y30+$B30</f>
        <v>5.3553414126818855E-2</v>
      </c>
      <c r="AA30" s="27">
        <f>Y30+$C30</f>
        <v>5.3553414126818855E-2</v>
      </c>
      <c r="AB30" s="98">
        <v>0.10392146703848577</v>
      </c>
      <c r="AC30" s="27">
        <f>AB30+$B30</f>
        <v>5.8921467038485775E-2</v>
      </c>
      <c r="AD30" s="27">
        <f>AB30+$C30</f>
        <v>5.8921467038485775E-2</v>
      </c>
      <c r="AE30" s="98">
        <v>0.12485936706334735</v>
      </c>
      <c r="AF30" s="27">
        <f>AE30+$B30</f>
        <v>7.9859367063347356E-2</v>
      </c>
      <c r="AG30" s="27">
        <f>AE30+$C30</f>
        <v>7.9859367063347356E-2</v>
      </c>
      <c r="AH30" s="98">
        <v>0.12082030773329469</v>
      </c>
      <c r="AI30" s="90">
        <f>AH30+$B30</f>
        <v>7.5820307733294692E-2</v>
      </c>
      <c r="AJ30" s="90">
        <f>AH30+$C30</f>
        <v>7.5820307733294692E-2</v>
      </c>
      <c r="AK30" s="98">
        <v>0.10076649606297822</v>
      </c>
      <c r="AL30" s="90">
        <f>AK30+$B30</f>
        <v>5.5766496062978219E-2</v>
      </c>
      <c r="AM30" s="90">
        <f>AK30+$C30</f>
        <v>5.5766496062978219E-2</v>
      </c>
      <c r="AN30" s="98"/>
      <c r="AO30" s="27"/>
      <c r="AP30" s="27"/>
      <c r="AQ30" s="98"/>
      <c r="AR30" s="27"/>
      <c r="AS30" s="27"/>
      <c r="AT30" s="98"/>
      <c r="AU30" s="27"/>
      <c r="AV30" s="27"/>
      <c r="AW30" s="98"/>
      <c r="AX30" s="27"/>
      <c r="AY30" s="27"/>
      <c r="AZ30" s="98"/>
      <c r="BA30" s="90"/>
      <c r="BB30" s="90"/>
      <c r="BC30" s="98"/>
      <c r="BD30" s="90"/>
      <c r="BE30" s="90"/>
      <c r="BF30" s="80"/>
      <c r="BG30" s="27"/>
      <c r="BH30" s="27"/>
      <c r="BI30" s="80"/>
      <c r="BJ30" s="27"/>
      <c r="BK30" s="27"/>
      <c r="BL30" s="98"/>
      <c r="BM30" s="27"/>
      <c r="BN30" s="27"/>
      <c r="BO30" s="80"/>
      <c r="BP30" s="27"/>
      <c r="BQ30" s="27"/>
      <c r="BR30" s="80"/>
      <c r="BS30" s="90"/>
      <c r="BT30" s="90"/>
      <c r="BU30" s="80"/>
      <c r="BV30" s="90"/>
      <c r="BW30" s="90"/>
      <c r="BY30" s="90"/>
      <c r="BZ30" s="90"/>
      <c r="CA30" s="90"/>
      <c r="CB30" s="90"/>
    </row>
    <row r="31" spans="1:80">
      <c r="A31" s="73" t="s">
        <v>16</v>
      </c>
      <c r="B31" s="179">
        <v>1.7999999999999999E-2</v>
      </c>
      <c r="C31" s="180">
        <f t="shared" si="50"/>
        <v>1.7999999999999999E-2</v>
      </c>
      <c r="D31" s="99"/>
      <c r="E31" s="27"/>
      <c r="F31" s="27"/>
      <c r="G31" s="99"/>
      <c r="H31" s="27"/>
      <c r="I31" s="27"/>
      <c r="J31" s="99"/>
      <c r="K31" s="27"/>
      <c r="L31" s="27"/>
      <c r="M31" s="99"/>
      <c r="N31" s="27"/>
      <c r="O31" s="27"/>
      <c r="P31" s="99"/>
      <c r="Q31" s="90"/>
      <c r="R31" s="90"/>
      <c r="S31" s="99"/>
      <c r="T31" s="90"/>
      <c r="U31" s="90"/>
      <c r="V31" s="99">
        <v>9.0962482913608506E-2</v>
      </c>
      <c r="W31" s="27">
        <f t="shared" ref="W31:W52" si="51">V31+$B31</f>
        <v>0.10896248291360851</v>
      </c>
      <c r="X31" s="27">
        <f t="shared" ref="X31:X52" si="52">V31+$C31</f>
        <v>0.10896248291360851</v>
      </c>
      <c r="Y31" s="99">
        <v>9.0769426914005219E-2</v>
      </c>
      <c r="Z31" s="27">
        <f t="shared" ref="Z31:Z52" si="53">Y31+$B31</f>
        <v>0.10876942691400522</v>
      </c>
      <c r="AA31" s="27">
        <f t="shared" ref="AA31:AA52" si="54">Y31+$C31</f>
        <v>0.10876942691400522</v>
      </c>
      <c r="AB31" s="99">
        <v>9.7477946681567895E-2</v>
      </c>
      <c r="AC31" s="27">
        <f t="shared" ref="AC31:AC52" si="55">AB31+$B31</f>
        <v>0.1154779466815679</v>
      </c>
      <c r="AD31" s="27">
        <f t="shared" ref="AD31:AD52" si="56">AB31+$C31</f>
        <v>0.1154779466815679</v>
      </c>
      <c r="AE31" s="99">
        <v>7.0486770926725451E-2</v>
      </c>
      <c r="AF31" s="27">
        <f t="shared" ref="AF31:AF52" si="57">AE31+$B31</f>
        <v>8.8486770926725453E-2</v>
      </c>
      <c r="AG31" s="27">
        <f t="shared" ref="AG31:AG52" si="58">AE31+$C31</f>
        <v>8.8486770926725453E-2</v>
      </c>
      <c r="AH31" s="99">
        <v>6.7725083931766017E-2</v>
      </c>
      <c r="AI31" s="90">
        <f t="shared" ref="AI31:AI52" si="59">AH31+$B31</f>
        <v>8.5725083931766019E-2</v>
      </c>
      <c r="AJ31" s="90">
        <f t="shared" ref="AJ31:AJ52" si="60">AH31+$C31</f>
        <v>8.5725083931766019E-2</v>
      </c>
      <c r="AK31" s="99">
        <v>0.10168556786193027</v>
      </c>
      <c r="AL31" s="90">
        <f t="shared" ref="AL31:AL52" si="61">AK31+$B31</f>
        <v>0.11968556786193027</v>
      </c>
      <c r="AM31" s="90">
        <f t="shared" ref="AM31:AM52" si="62">AK31+$C31</f>
        <v>0.11968556786193027</v>
      </c>
      <c r="AN31" s="99"/>
      <c r="AO31" s="27"/>
      <c r="AP31" s="27"/>
      <c r="AQ31" s="99"/>
      <c r="AR31" s="27"/>
      <c r="AS31" s="27"/>
      <c r="AT31" s="99"/>
      <c r="AU31" s="27"/>
      <c r="AV31" s="27"/>
      <c r="AW31" s="99"/>
      <c r="AX31" s="27"/>
      <c r="AY31" s="27"/>
      <c r="AZ31" s="99"/>
      <c r="BA31" s="90"/>
      <c r="BB31" s="90"/>
      <c r="BC31" s="99"/>
      <c r="BD31" s="90"/>
      <c r="BE31" s="90"/>
      <c r="BF31" s="81"/>
      <c r="BG31" s="27"/>
      <c r="BH31" s="27"/>
      <c r="BI31" s="81"/>
      <c r="BJ31" s="27"/>
      <c r="BK31" s="27"/>
      <c r="BL31" s="99"/>
      <c r="BM31" s="27"/>
      <c r="BN31" s="27"/>
      <c r="BO31" s="81"/>
      <c r="BP31" s="27"/>
      <c r="BQ31" s="27"/>
      <c r="BR31" s="81"/>
      <c r="BS31" s="90"/>
      <c r="BT31" s="90"/>
      <c r="BU31" s="81"/>
      <c r="BV31" s="90"/>
      <c r="BW31" s="90"/>
      <c r="BY31" s="90"/>
      <c r="BZ31" s="90"/>
      <c r="CA31" s="90"/>
      <c r="CB31" s="90"/>
    </row>
    <row r="32" spans="1:80">
      <c r="A32" s="74" t="s">
        <v>43</v>
      </c>
      <c r="B32" s="179">
        <v>0.02</v>
      </c>
      <c r="C32" s="180">
        <f t="shared" si="50"/>
        <v>0.02</v>
      </c>
      <c r="D32" s="100"/>
      <c r="E32" s="27"/>
      <c r="F32" s="27"/>
      <c r="G32" s="100"/>
      <c r="H32" s="27"/>
      <c r="I32" s="27"/>
      <c r="J32" s="100"/>
      <c r="K32" s="27"/>
      <c r="L32" s="27"/>
      <c r="M32" s="100"/>
      <c r="N32" s="27"/>
      <c r="O32" s="27"/>
      <c r="P32" s="100"/>
      <c r="Q32" s="90"/>
      <c r="R32" s="90"/>
      <c r="S32" s="100"/>
      <c r="T32" s="90"/>
      <c r="U32" s="90"/>
      <c r="V32" s="100">
        <v>4.3870880466455708E-2</v>
      </c>
      <c r="W32" s="27">
        <f t="shared" si="51"/>
        <v>6.3870880466455712E-2</v>
      </c>
      <c r="X32" s="27">
        <f t="shared" si="52"/>
        <v>6.3870880466455712E-2</v>
      </c>
      <c r="Y32" s="100">
        <v>4.154702289463557E-2</v>
      </c>
      <c r="Z32" s="27">
        <f t="shared" si="53"/>
        <v>6.1547022894635567E-2</v>
      </c>
      <c r="AA32" s="27">
        <f t="shared" si="54"/>
        <v>6.1547022894635567E-2</v>
      </c>
      <c r="AB32" s="100">
        <v>4.9999499685246432E-2</v>
      </c>
      <c r="AC32" s="27">
        <f t="shared" si="55"/>
        <v>6.9999499685246436E-2</v>
      </c>
      <c r="AD32" s="27">
        <f t="shared" si="56"/>
        <v>6.9999499685246436E-2</v>
      </c>
      <c r="AE32" s="100">
        <v>4.3575405630214697E-2</v>
      </c>
      <c r="AF32" s="27">
        <f t="shared" si="57"/>
        <v>6.3575405630214701E-2</v>
      </c>
      <c r="AG32" s="27">
        <f t="shared" si="58"/>
        <v>6.3575405630214701E-2</v>
      </c>
      <c r="AH32" s="100">
        <v>4.4779274861121342E-2</v>
      </c>
      <c r="AI32" s="90">
        <f t="shared" si="59"/>
        <v>6.4779274861121339E-2</v>
      </c>
      <c r="AJ32" s="90">
        <f t="shared" si="60"/>
        <v>6.4779274861121339E-2</v>
      </c>
      <c r="AK32" s="100">
        <v>4.8489782352052584E-2</v>
      </c>
      <c r="AL32" s="90">
        <f t="shared" si="61"/>
        <v>6.8489782352052581E-2</v>
      </c>
      <c r="AM32" s="90">
        <f t="shared" si="62"/>
        <v>6.8489782352052581E-2</v>
      </c>
      <c r="AN32" s="100"/>
      <c r="AO32" s="27"/>
      <c r="AP32" s="27"/>
      <c r="AQ32" s="100"/>
      <c r="AR32" s="27"/>
      <c r="AS32" s="27"/>
      <c r="AT32" s="100"/>
      <c r="AU32" s="27"/>
      <c r="AV32" s="27"/>
      <c r="AW32" s="100"/>
      <c r="AX32" s="27"/>
      <c r="AY32" s="27"/>
      <c r="AZ32" s="100"/>
      <c r="BA32" s="90"/>
      <c r="BB32" s="90"/>
      <c r="BC32" s="100"/>
      <c r="BD32" s="90"/>
      <c r="BE32" s="90"/>
      <c r="BF32" s="82"/>
      <c r="BG32" s="27"/>
      <c r="BH32" s="27"/>
      <c r="BI32" s="82"/>
      <c r="BJ32" s="27"/>
      <c r="BK32" s="27"/>
      <c r="BL32" s="100"/>
      <c r="BM32" s="27"/>
      <c r="BN32" s="27"/>
      <c r="BO32" s="82"/>
      <c r="BP32" s="27"/>
      <c r="BQ32" s="27"/>
      <c r="BR32" s="82"/>
      <c r="BS32" s="90"/>
      <c r="BT32" s="90"/>
      <c r="BU32" s="82"/>
      <c r="BV32" s="90"/>
      <c r="BW32" s="90"/>
      <c r="BY32" s="90"/>
      <c r="BZ32" s="90"/>
      <c r="CA32" s="90"/>
      <c r="CB32" s="90"/>
    </row>
    <row r="33" spans="1:80">
      <c r="A33" s="74" t="s">
        <v>44</v>
      </c>
      <c r="B33" s="179">
        <v>1.4999999999999999E-2</v>
      </c>
      <c r="C33" s="180">
        <f t="shared" si="50"/>
        <v>1.4999999999999999E-2</v>
      </c>
      <c r="D33" s="100"/>
      <c r="E33" s="27"/>
      <c r="F33" s="27"/>
      <c r="G33" s="100"/>
      <c r="H33" s="27"/>
      <c r="I33" s="27"/>
      <c r="J33" s="100"/>
      <c r="K33" s="27"/>
      <c r="L33" s="27"/>
      <c r="M33" s="100"/>
      <c r="N33" s="27"/>
      <c r="O33" s="27"/>
      <c r="P33" s="100"/>
      <c r="Q33" s="90"/>
      <c r="R33" s="90"/>
      <c r="S33" s="100"/>
      <c r="T33" s="90"/>
      <c r="U33" s="90"/>
      <c r="V33" s="100">
        <v>3.948033711987365E-2</v>
      </c>
      <c r="W33" s="27">
        <f t="shared" si="51"/>
        <v>5.4480337119873649E-2</v>
      </c>
      <c r="X33" s="27">
        <f t="shared" si="52"/>
        <v>5.4480337119873649E-2</v>
      </c>
      <c r="Y33" s="100">
        <v>4.1637165947741583E-2</v>
      </c>
      <c r="Z33" s="27">
        <f t="shared" si="53"/>
        <v>5.6637165947741583E-2</v>
      </c>
      <c r="AA33" s="27">
        <f t="shared" si="54"/>
        <v>5.6637165947741583E-2</v>
      </c>
      <c r="AB33" s="100">
        <v>4.0566276250681266E-2</v>
      </c>
      <c r="AC33" s="27">
        <f t="shared" si="55"/>
        <v>5.5566276250681265E-2</v>
      </c>
      <c r="AD33" s="27">
        <f t="shared" si="56"/>
        <v>5.5566276250681265E-2</v>
      </c>
      <c r="AE33" s="100">
        <v>3.4711602405574311E-2</v>
      </c>
      <c r="AF33" s="27">
        <f t="shared" si="57"/>
        <v>4.9711602405574311E-2</v>
      </c>
      <c r="AG33" s="27">
        <f t="shared" si="58"/>
        <v>4.9711602405574311E-2</v>
      </c>
      <c r="AH33" s="100">
        <v>3.4019593625122663E-2</v>
      </c>
      <c r="AI33" s="90">
        <f t="shared" si="59"/>
        <v>4.9019593625122662E-2</v>
      </c>
      <c r="AJ33" s="90">
        <f t="shared" si="60"/>
        <v>4.9019593625122662E-2</v>
      </c>
      <c r="AK33" s="100">
        <v>4.2267308514842249E-2</v>
      </c>
      <c r="AL33" s="90">
        <f t="shared" si="61"/>
        <v>5.7267308514842248E-2</v>
      </c>
      <c r="AM33" s="90">
        <f t="shared" si="62"/>
        <v>5.7267308514842248E-2</v>
      </c>
      <c r="AN33" s="100"/>
      <c r="AO33" s="27"/>
      <c r="AP33" s="27"/>
      <c r="AQ33" s="100"/>
      <c r="AR33" s="27"/>
      <c r="AS33" s="27"/>
      <c r="AT33" s="100"/>
      <c r="AU33" s="27"/>
      <c r="AV33" s="27"/>
      <c r="AW33" s="100"/>
      <c r="AX33" s="27"/>
      <c r="AY33" s="27"/>
      <c r="AZ33" s="100"/>
      <c r="BA33" s="90"/>
      <c r="BB33" s="90"/>
      <c r="BC33" s="100"/>
      <c r="BD33" s="90"/>
      <c r="BE33" s="90"/>
      <c r="BF33" s="82"/>
      <c r="BG33" s="27"/>
      <c r="BH33" s="27"/>
      <c r="BI33" s="82"/>
      <c r="BJ33" s="27"/>
      <c r="BK33" s="27"/>
      <c r="BL33" s="100"/>
      <c r="BM33" s="27"/>
      <c r="BN33" s="27"/>
      <c r="BO33" s="82"/>
      <c r="BP33" s="27"/>
      <c r="BQ33" s="27"/>
      <c r="BR33" s="82"/>
      <c r="BS33" s="90"/>
      <c r="BT33" s="90"/>
      <c r="BU33" s="82"/>
      <c r="BV33" s="90"/>
      <c r="BW33" s="90"/>
      <c r="BY33" s="90"/>
      <c r="BZ33" s="90"/>
      <c r="CA33" s="90"/>
      <c r="CB33" s="90"/>
    </row>
    <row r="34" spans="1:80">
      <c r="A34" s="75" t="s">
        <v>146</v>
      </c>
      <c r="B34" s="179">
        <v>0</v>
      </c>
      <c r="C34" s="180">
        <f t="shared" si="50"/>
        <v>0</v>
      </c>
      <c r="D34" s="101"/>
      <c r="E34" s="27"/>
      <c r="F34" s="27"/>
      <c r="G34" s="101"/>
      <c r="H34" s="27"/>
      <c r="I34" s="27"/>
      <c r="J34" s="101"/>
      <c r="K34" s="27"/>
      <c r="L34" s="27"/>
      <c r="M34" s="101"/>
      <c r="N34" s="27"/>
      <c r="O34" s="27"/>
      <c r="P34" s="101"/>
      <c r="Q34" s="90"/>
      <c r="R34" s="90"/>
      <c r="S34" s="101"/>
      <c r="T34" s="90"/>
      <c r="U34" s="90"/>
      <c r="V34" s="101">
        <v>5.0590749561728335E-2</v>
      </c>
      <c r="W34" s="27">
        <f t="shared" si="51"/>
        <v>5.0590749561728335E-2</v>
      </c>
      <c r="X34" s="27">
        <f t="shared" si="52"/>
        <v>5.0590749561728335E-2</v>
      </c>
      <c r="Y34" s="101">
        <v>5.2624277238288837E-2</v>
      </c>
      <c r="Z34" s="27">
        <f t="shared" si="53"/>
        <v>5.2624277238288837E-2</v>
      </c>
      <c r="AA34" s="27">
        <f t="shared" si="54"/>
        <v>5.2624277238288837E-2</v>
      </c>
      <c r="AB34" s="101">
        <v>5.7011244184952799E-2</v>
      </c>
      <c r="AC34" s="27">
        <f t="shared" si="55"/>
        <v>5.7011244184952799E-2</v>
      </c>
      <c r="AD34" s="27">
        <f t="shared" si="56"/>
        <v>5.7011244184952799E-2</v>
      </c>
      <c r="AE34" s="101">
        <v>4.5505012797942813E-2</v>
      </c>
      <c r="AF34" s="27">
        <f t="shared" si="57"/>
        <v>4.5505012797942813E-2</v>
      </c>
      <c r="AG34" s="27">
        <f t="shared" si="58"/>
        <v>4.5505012797942813E-2</v>
      </c>
      <c r="AH34" s="101">
        <v>4.4886148409261147E-2</v>
      </c>
      <c r="AI34" s="90">
        <f t="shared" si="59"/>
        <v>4.4886148409261147E-2</v>
      </c>
      <c r="AJ34" s="90">
        <f t="shared" si="60"/>
        <v>4.4886148409261147E-2</v>
      </c>
      <c r="AK34" s="101">
        <v>5.156278910320386E-2</v>
      </c>
      <c r="AL34" s="90">
        <f t="shared" si="61"/>
        <v>5.156278910320386E-2</v>
      </c>
      <c r="AM34" s="90">
        <f t="shared" si="62"/>
        <v>5.156278910320386E-2</v>
      </c>
      <c r="AN34" s="101"/>
      <c r="AO34" s="27"/>
      <c r="AP34" s="27"/>
      <c r="AQ34" s="101"/>
      <c r="AR34" s="27"/>
      <c r="AS34" s="27"/>
      <c r="AT34" s="101"/>
      <c r="AU34" s="27"/>
      <c r="AV34" s="27"/>
      <c r="AW34" s="101"/>
      <c r="AX34" s="27"/>
      <c r="AY34" s="27"/>
      <c r="AZ34" s="101"/>
      <c r="BA34" s="90"/>
      <c r="BB34" s="90"/>
      <c r="BC34" s="101"/>
      <c r="BD34" s="90"/>
      <c r="BE34" s="90"/>
      <c r="BF34" s="83"/>
      <c r="BG34" s="27"/>
      <c r="BH34" s="27"/>
      <c r="BI34" s="83"/>
      <c r="BJ34" s="27"/>
      <c r="BK34" s="27"/>
      <c r="BL34" s="101"/>
      <c r="BM34" s="27"/>
      <c r="BN34" s="27"/>
      <c r="BO34" s="83"/>
      <c r="BP34" s="27"/>
      <c r="BQ34" s="27"/>
      <c r="BR34" s="83"/>
      <c r="BS34" s="90"/>
      <c r="BT34" s="90"/>
      <c r="BU34" s="83"/>
      <c r="BV34" s="90"/>
      <c r="BW34" s="90"/>
      <c r="BY34" s="90"/>
      <c r="BZ34" s="90"/>
      <c r="CA34" s="90"/>
      <c r="CB34" s="90"/>
    </row>
    <row r="35" spans="1:80">
      <c r="A35" s="75" t="s">
        <v>147</v>
      </c>
      <c r="B35" s="179">
        <v>7.0000000000000001E-3</v>
      </c>
      <c r="C35" s="180">
        <f t="shared" si="50"/>
        <v>7.0000000000000001E-3</v>
      </c>
      <c r="D35" s="101"/>
      <c r="E35" s="27"/>
      <c r="F35" s="27"/>
      <c r="G35" s="101"/>
      <c r="H35" s="27"/>
      <c r="I35" s="27"/>
      <c r="J35" s="101"/>
      <c r="K35" s="27"/>
      <c r="L35" s="27"/>
      <c r="M35" s="101"/>
      <c r="N35" s="27"/>
      <c r="O35" s="27"/>
      <c r="P35" s="101"/>
      <c r="Q35" s="90"/>
      <c r="R35" s="90"/>
      <c r="S35" s="101"/>
      <c r="T35" s="90"/>
      <c r="U35" s="90"/>
      <c r="V35" s="101">
        <v>3.8295218158388281E-2</v>
      </c>
      <c r="W35" s="27">
        <f t="shared" si="51"/>
        <v>4.529521815838828E-2</v>
      </c>
      <c r="X35" s="27">
        <f t="shared" si="52"/>
        <v>4.529521815838828E-2</v>
      </c>
      <c r="Y35" s="101">
        <v>3.5014838897034342E-2</v>
      </c>
      <c r="Z35" s="27">
        <f t="shared" si="53"/>
        <v>4.2014838897034341E-2</v>
      </c>
      <c r="AA35" s="27">
        <f t="shared" si="54"/>
        <v>4.2014838897034341E-2</v>
      </c>
      <c r="AB35" s="101">
        <v>3.9175845959980603E-2</v>
      </c>
      <c r="AC35" s="27">
        <f t="shared" si="55"/>
        <v>4.6175845959980602E-2</v>
      </c>
      <c r="AD35" s="27">
        <f t="shared" si="56"/>
        <v>4.6175845959980602E-2</v>
      </c>
      <c r="AE35" s="101">
        <v>5.6640495301007954E-2</v>
      </c>
      <c r="AF35" s="27">
        <f t="shared" si="57"/>
        <v>6.364049530100796E-2</v>
      </c>
      <c r="AG35" s="27">
        <f t="shared" si="58"/>
        <v>6.364049530100796E-2</v>
      </c>
      <c r="AH35" s="101">
        <v>5.9026414298144127E-2</v>
      </c>
      <c r="AI35" s="90">
        <f t="shared" si="59"/>
        <v>6.6026414298144126E-2</v>
      </c>
      <c r="AJ35" s="90">
        <f t="shared" si="60"/>
        <v>6.6026414298144126E-2</v>
      </c>
      <c r="AK35" s="101">
        <v>3.5992077488768433E-2</v>
      </c>
      <c r="AL35" s="90">
        <f t="shared" si="61"/>
        <v>4.2992077488768432E-2</v>
      </c>
      <c r="AM35" s="90">
        <f t="shared" si="62"/>
        <v>4.2992077488768432E-2</v>
      </c>
      <c r="AN35" s="101"/>
      <c r="AO35" s="27"/>
      <c r="AP35" s="27"/>
      <c r="AQ35" s="101"/>
      <c r="AR35" s="27"/>
      <c r="AS35" s="27"/>
      <c r="AT35" s="101"/>
      <c r="AU35" s="27"/>
      <c r="AV35" s="27"/>
      <c r="AW35" s="101"/>
      <c r="AX35" s="27"/>
      <c r="AY35" s="27"/>
      <c r="AZ35" s="101"/>
      <c r="BA35" s="90"/>
      <c r="BB35" s="90"/>
      <c r="BC35" s="101"/>
      <c r="BD35" s="90"/>
      <c r="BE35" s="90"/>
      <c r="BF35" s="83"/>
      <c r="BG35" s="27"/>
      <c r="BH35" s="27"/>
      <c r="BI35" s="83"/>
      <c r="BJ35" s="27"/>
      <c r="BK35" s="27"/>
      <c r="BL35" s="101"/>
      <c r="BM35" s="27"/>
      <c r="BN35" s="27"/>
      <c r="BO35" s="83"/>
      <c r="BP35" s="27"/>
      <c r="BQ35" s="27"/>
      <c r="BR35" s="83"/>
      <c r="BS35" s="90"/>
      <c r="BT35" s="90"/>
      <c r="BU35" s="83"/>
      <c r="BV35" s="90"/>
      <c r="BW35" s="90"/>
      <c r="BY35" s="90"/>
      <c r="BZ35" s="90"/>
      <c r="CA35" s="90"/>
      <c r="CB35" s="90"/>
    </row>
    <row r="36" spans="1:80">
      <c r="A36" s="75" t="s">
        <v>148</v>
      </c>
      <c r="B36" s="179">
        <v>1E-3</v>
      </c>
      <c r="C36" s="180">
        <f t="shared" si="50"/>
        <v>1E-3</v>
      </c>
      <c r="D36" s="101"/>
      <c r="E36" s="27"/>
      <c r="F36" s="27"/>
      <c r="G36" s="101"/>
      <c r="H36" s="27"/>
      <c r="I36" s="27"/>
      <c r="J36" s="101"/>
      <c r="K36" s="27"/>
      <c r="L36" s="27"/>
      <c r="M36" s="101"/>
      <c r="N36" s="27"/>
      <c r="O36" s="27"/>
      <c r="P36" s="101"/>
      <c r="Q36" s="90"/>
      <c r="R36" s="90"/>
      <c r="S36" s="101"/>
      <c r="T36" s="90"/>
      <c r="U36" s="90"/>
      <c r="V36" s="101">
        <v>2.4567983004015529E-2</v>
      </c>
      <c r="W36" s="27">
        <f t="shared" si="51"/>
        <v>2.556798300401553E-2</v>
      </c>
      <c r="X36" s="27">
        <f t="shared" si="52"/>
        <v>2.556798300401553E-2</v>
      </c>
      <c r="Y36" s="101">
        <v>2.6043692701434782E-2</v>
      </c>
      <c r="Z36" s="27">
        <f t="shared" si="53"/>
        <v>2.7043692701434783E-2</v>
      </c>
      <c r="AA36" s="27">
        <f t="shared" si="54"/>
        <v>2.7043692701434783E-2</v>
      </c>
      <c r="AB36" s="101">
        <v>3.1642262054194542E-2</v>
      </c>
      <c r="AC36" s="27">
        <f t="shared" si="55"/>
        <v>3.2642262054194543E-2</v>
      </c>
      <c r="AD36" s="27">
        <f t="shared" si="56"/>
        <v>3.2642262054194543E-2</v>
      </c>
      <c r="AE36" s="101">
        <v>1.7628590029311688E-2</v>
      </c>
      <c r="AF36" s="27">
        <f t="shared" si="57"/>
        <v>1.8628590029311689E-2</v>
      </c>
      <c r="AG36" s="27">
        <f t="shared" si="58"/>
        <v>1.8628590029311689E-2</v>
      </c>
      <c r="AH36" s="101">
        <v>1.4959753392864247E-2</v>
      </c>
      <c r="AI36" s="90">
        <f t="shared" si="59"/>
        <v>1.5959753392864248E-2</v>
      </c>
      <c r="AJ36" s="90">
        <f t="shared" si="60"/>
        <v>1.5959753392864248E-2</v>
      </c>
      <c r="AK36" s="101">
        <v>2.68869296253594E-2</v>
      </c>
      <c r="AL36" s="90">
        <f t="shared" si="61"/>
        <v>2.7886929625359401E-2</v>
      </c>
      <c r="AM36" s="90">
        <f t="shared" si="62"/>
        <v>2.7886929625359401E-2</v>
      </c>
      <c r="AN36" s="101"/>
      <c r="AO36" s="27"/>
      <c r="AP36" s="27"/>
      <c r="AQ36" s="101"/>
      <c r="AR36" s="27"/>
      <c r="AS36" s="27"/>
      <c r="AT36" s="101"/>
      <c r="AU36" s="27"/>
      <c r="AV36" s="27"/>
      <c r="AW36" s="101"/>
      <c r="AX36" s="27"/>
      <c r="AY36" s="27"/>
      <c r="AZ36" s="101"/>
      <c r="BA36" s="90"/>
      <c r="BB36" s="90"/>
      <c r="BC36" s="101"/>
      <c r="BD36" s="90"/>
      <c r="BE36" s="90"/>
      <c r="BF36" s="83"/>
      <c r="BG36" s="27"/>
      <c r="BH36" s="27"/>
      <c r="BI36" s="83"/>
      <c r="BJ36" s="27"/>
      <c r="BK36" s="27"/>
      <c r="BL36" s="101"/>
      <c r="BM36" s="27"/>
      <c r="BN36" s="27"/>
      <c r="BO36" s="83"/>
      <c r="BP36" s="27"/>
      <c r="BQ36" s="27"/>
      <c r="BR36" s="83"/>
      <c r="BS36" s="90"/>
      <c r="BT36" s="90"/>
      <c r="BU36" s="83"/>
      <c r="BV36" s="90"/>
      <c r="BW36" s="90"/>
      <c r="BY36" s="90"/>
      <c r="BZ36" s="90"/>
      <c r="CA36" s="90"/>
      <c r="CB36" s="90"/>
    </row>
    <row r="37" spans="1:80">
      <c r="A37" s="75" t="s">
        <v>149</v>
      </c>
      <c r="B37" s="179">
        <v>3.3000000000000002E-2</v>
      </c>
      <c r="C37" s="180">
        <f t="shared" si="50"/>
        <v>3.3000000000000002E-2</v>
      </c>
      <c r="D37" s="101"/>
      <c r="E37" s="27"/>
      <c r="F37" s="27"/>
      <c r="G37" s="101"/>
      <c r="H37" s="27"/>
      <c r="I37" s="27"/>
      <c r="J37" s="101"/>
      <c r="K37" s="27"/>
      <c r="L37" s="27"/>
      <c r="M37" s="101"/>
      <c r="N37" s="27"/>
      <c r="O37" s="27"/>
      <c r="P37" s="101"/>
      <c r="Q37" s="90"/>
      <c r="R37" s="90"/>
      <c r="S37" s="101"/>
      <c r="T37" s="90"/>
      <c r="U37" s="90"/>
      <c r="V37" s="101">
        <v>6.6355944632309399E-2</v>
      </c>
      <c r="W37" s="27">
        <f t="shared" si="51"/>
        <v>9.9355944632309401E-2</v>
      </c>
      <c r="X37" s="27">
        <f t="shared" si="52"/>
        <v>9.9355944632309401E-2</v>
      </c>
      <c r="Y37" s="101">
        <v>6.7386063950097858E-2</v>
      </c>
      <c r="Z37" s="27">
        <f t="shared" si="53"/>
        <v>0.10038606395009786</v>
      </c>
      <c r="AA37" s="27">
        <f t="shared" si="54"/>
        <v>0.10038606395009786</v>
      </c>
      <c r="AB37" s="101">
        <v>6.0087312707172005E-2</v>
      </c>
      <c r="AC37" s="27">
        <f t="shared" si="55"/>
        <v>9.3087312707172007E-2</v>
      </c>
      <c r="AD37" s="27">
        <f t="shared" si="56"/>
        <v>9.3087312707172007E-2</v>
      </c>
      <c r="AE37" s="101">
        <v>5.13600709262233E-2</v>
      </c>
      <c r="AF37" s="27">
        <f t="shared" si="57"/>
        <v>8.4360070926223302E-2</v>
      </c>
      <c r="AG37" s="27">
        <f t="shared" si="58"/>
        <v>8.4360070926223302E-2</v>
      </c>
      <c r="AH37" s="101">
        <v>5.069271491716823E-2</v>
      </c>
      <c r="AI37" s="90">
        <f t="shared" si="59"/>
        <v>8.3692714917168232E-2</v>
      </c>
      <c r="AJ37" s="90">
        <f t="shared" si="60"/>
        <v>8.3692714917168232E-2</v>
      </c>
      <c r="AK37" s="101">
        <v>5.9890818710202159E-2</v>
      </c>
      <c r="AL37" s="90">
        <f t="shared" si="61"/>
        <v>9.2890818710202161E-2</v>
      </c>
      <c r="AM37" s="90">
        <f t="shared" si="62"/>
        <v>9.2890818710202161E-2</v>
      </c>
      <c r="AN37" s="101"/>
      <c r="AO37" s="27"/>
      <c r="AP37" s="27"/>
      <c r="AQ37" s="101"/>
      <c r="AR37" s="27"/>
      <c r="AS37" s="27"/>
      <c r="AT37" s="101"/>
      <c r="AU37" s="27"/>
      <c r="AV37" s="27"/>
      <c r="AW37" s="101"/>
      <c r="AX37" s="27"/>
      <c r="AY37" s="27"/>
      <c r="AZ37" s="101"/>
      <c r="BA37" s="90"/>
      <c r="BB37" s="90"/>
      <c r="BC37" s="101"/>
      <c r="BD37" s="90"/>
      <c r="BE37" s="90"/>
      <c r="BF37" s="83"/>
      <c r="BG37" s="27"/>
      <c r="BH37" s="27"/>
      <c r="BI37" s="83"/>
      <c r="BJ37" s="27"/>
      <c r="BK37" s="27"/>
      <c r="BL37" s="101"/>
      <c r="BM37" s="27"/>
      <c r="BN37" s="27"/>
      <c r="BO37" s="83"/>
      <c r="BP37" s="27"/>
      <c r="BQ37" s="27"/>
      <c r="BR37" s="83"/>
      <c r="BS37" s="90"/>
      <c r="BT37" s="90"/>
      <c r="BU37" s="83"/>
      <c r="BV37" s="90"/>
      <c r="BW37" s="90"/>
      <c r="BY37" s="90"/>
      <c r="BZ37" s="90"/>
      <c r="CA37" s="90"/>
      <c r="CB37" s="90"/>
    </row>
    <row r="38" spans="1:80">
      <c r="A38" s="76" t="s">
        <v>17</v>
      </c>
      <c r="B38" s="179">
        <v>-2.9000000000000001E-2</v>
      </c>
      <c r="C38" s="180">
        <f t="shared" si="50"/>
        <v>-2.9000000000000001E-2</v>
      </c>
      <c r="D38" s="102"/>
      <c r="E38" s="27"/>
      <c r="F38" s="27"/>
      <c r="G38" s="102"/>
      <c r="H38" s="27"/>
      <c r="I38" s="27"/>
      <c r="J38" s="102"/>
      <c r="K38" s="27"/>
      <c r="L38" s="27"/>
      <c r="M38" s="102"/>
      <c r="N38" s="27"/>
      <c r="O38" s="27"/>
      <c r="P38" s="102"/>
      <c r="Q38" s="90"/>
      <c r="R38" s="90"/>
      <c r="S38" s="102"/>
      <c r="T38" s="90"/>
      <c r="U38" s="90"/>
      <c r="V38" s="102">
        <v>7.9889869763208332E-2</v>
      </c>
      <c r="W38" s="27">
        <f t="shared" si="51"/>
        <v>5.0889869763208334E-2</v>
      </c>
      <c r="X38" s="27">
        <f t="shared" si="52"/>
        <v>5.0889869763208334E-2</v>
      </c>
      <c r="Y38" s="102">
        <v>8.1406071080323647E-2</v>
      </c>
      <c r="Z38" s="27">
        <f t="shared" si="53"/>
        <v>5.2406071080323649E-2</v>
      </c>
      <c r="AA38" s="27">
        <f t="shared" si="54"/>
        <v>5.2406071080323649E-2</v>
      </c>
      <c r="AB38" s="102">
        <v>7.2583040575081803E-2</v>
      </c>
      <c r="AC38" s="27">
        <f t="shared" si="55"/>
        <v>4.3583040575081805E-2</v>
      </c>
      <c r="AD38" s="27">
        <f t="shared" si="56"/>
        <v>4.3583040575081805E-2</v>
      </c>
      <c r="AE38" s="102">
        <v>7.7081095237829272E-2</v>
      </c>
      <c r="AF38" s="27">
        <f t="shared" si="57"/>
        <v>4.8081095237829274E-2</v>
      </c>
      <c r="AG38" s="27">
        <f t="shared" si="58"/>
        <v>4.8081095237829274E-2</v>
      </c>
      <c r="AH38" s="102">
        <v>7.2486387928937399E-2</v>
      </c>
      <c r="AI38" s="90">
        <f t="shared" si="59"/>
        <v>4.3486387928937401E-2</v>
      </c>
      <c r="AJ38" s="90">
        <f t="shared" si="60"/>
        <v>4.3486387928937401E-2</v>
      </c>
      <c r="AK38" s="102">
        <v>7.3601142916173312E-2</v>
      </c>
      <c r="AL38" s="90">
        <f t="shared" si="61"/>
        <v>4.4601142916173314E-2</v>
      </c>
      <c r="AM38" s="90">
        <f t="shared" si="62"/>
        <v>4.4601142916173314E-2</v>
      </c>
      <c r="AN38" s="102"/>
      <c r="AO38" s="27"/>
      <c r="AP38" s="27"/>
      <c r="AQ38" s="102"/>
      <c r="AR38" s="27"/>
      <c r="AS38" s="27"/>
      <c r="AT38" s="102"/>
      <c r="AU38" s="27"/>
      <c r="AV38" s="27"/>
      <c r="AW38" s="102"/>
      <c r="AX38" s="27"/>
      <c r="AY38" s="27"/>
      <c r="AZ38" s="102"/>
      <c r="BA38" s="90"/>
      <c r="BB38" s="90"/>
      <c r="BC38" s="102"/>
      <c r="BD38" s="90"/>
      <c r="BE38" s="90"/>
      <c r="BF38" s="84"/>
      <c r="BG38" s="27"/>
      <c r="BH38" s="27"/>
      <c r="BI38" s="84"/>
      <c r="BJ38" s="27"/>
      <c r="BK38" s="27"/>
      <c r="BL38" s="102"/>
      <c r="BM38" s="27"/>
      <c r="BN38" s="27"/>
      <c r="BO38" s="84"/>
      <c r="BP38" s="27"/>
      <c r="BQ38" s="27"/>
      <c r="BR38" s="84"/>
      <c r="BS38" s="90"/>
      <c r="BT38" s="90"/>
      <c r="BU38" s="84"/>
      <c r="BV38" s="90"/>
      <c r="BW38" s="90"/>
      <c r="BY38" s="90"/>
      <c r="BZ38" s="90"/>
      <c r="CA38" s="90"/>
      <c r="CB38" s="90"/>
    </row>
    <row r="39" spans="1:80">
      <c r="A39" s="77" t="s">
        <v>45</v>
      </c>
      <c r="B39" s="179">
        <v>0</v>
      </c>
      <c r="C39" s="180">
        <f t="shared" si="50"/>
        <v>0</v>
      </c>
      <c r="D39" s="103"/>
      <c r="E39" s="27"/>
      <c r="F39" s="27"/>
      <c r="G39" s="103"/>
      <c r="H39" s="27"/>
      <c r="I39" s="27"/>
      <c r="J39" s="103"/>
      <c r="K39" s="27"/>
      <c r="L39" s="27"/>
      <c r="M39" s="103"/>
      <c r="N39" s="27"/>
      <c r="O39" s="27"/>
      <c r="P39" s="103"/>
      <c r="Q39" s="90"/>
      <c r="R39" s="90"/>
      <c r="S39" s="103"/>
      <c r="T39" s="90"/>
      <c r="U39" s="90"/>
      <c r="V39" s="103">
        <v>4.0216267089615537E-2</v>
      </c>
      <c r="W39" s="27">
        <f t="shared" si="51"/>
        <v>4.0216267089615537E-2</v>
      </c>
      <c r="X39" s="27">
        <f t="shared" si="52"/>
        <v>4.0216267089615537E-2</v>
      </c>
      <c r="Y39" s="103">
        <v>4.0646253444111546E-2</v>
      </c>
      <c r="Z39" s="27">
        <f t="shared" si="53"/>
        <v>4.0646253444111546E-2</v>
      </c>
      <c r="AA39" s="27">
        <f t="shared" si="54"/>
        <v>4.0646253444111546E-2</v>
      </c>
      <c r="AB39" s="103">
        <v>3.5386395307803645E-2</v>
      </c>
      <c r="AC39" s="27">
        <f t="shared" si="55"/>
        <v>3.5386395307803645E-2</v>
      </c>
      <c r="AD39" s="27">
        <f t="shared" si="56"/>
        <v>3.5386395307803645E-2</v>
      </c>
      <c r="AE39" s="103">
        <v>4.1769188155063447E-2</v>
      </c>
      <c r="AF39" s="27">
        <f t="shared" si="57"/>
        <v>4.1769188155063447E-2</v>
      </c>
      <c r="AG39" s="27">
        <f t="shared" si="58"/>
        <v>4.1769188155063447E-2</v>
      </c>
      <c r="AH39" s="103">
        <v>3.9232076731074622E-2</v>
      </c>
      <c r="AI39" s="90">
        <f t="shared" si="59"/>
        <v>3.9232076731074622E-2</v>
      </c>
      <c r="AJ39" s="90">
        <f t="shared" si="60"/>
        <v>3.9232076731074622E-2</v>
      </c>
      <c r="AK39" s="103">
        <v>3.8804482300294818E-2</v>
      </c>
      <c r="AL39" s="90">
        <f t="shared" si="61"/>
        <v>3.8804482300294818E-2</v>
      </c>
      <c r="AM39" s="90">
        <f t="shared" si="62"/>
        <v>3.8804482300294818E-2</v>
      </c>
      <c r="AN39" s="103"/>
      <c r="AO39" s="27"/>
      <c r="AP39" s="27"/>
      <c r="AQ39" s="103"/>
      <c r="AR39" s="27"/>
      <c r="AS39" s="27"/>
      <c r="AT39" s="103"/>
      <c r="AU39" s="27"/>
      <c r="AV39" s="27"/>
      <c r="AW39" s="103"/>
      <c r="AX39" s="27"/>
      <c r="AY39" s="27"/>
      <c r="AZ39" s="103"/>
      <c r="BA39" s="90"/>
      <c r="BB39" s="90"/>
      <c r="BC39" s="103"/>
      <c r="BD39" s="90"/>
      <c r="BE39" s="90"/>
      <c r="BF39" s="85"/>
      <c r="BG39" s="27"/>
      <c r="BH39" s="27"/>
      <c r="BI39" s="85"/>
      <c r="BJ39" s="27"/>
      <c r="BK39" s="27"/>
      <c r="BL39" s="103"/>
      <c r="BM39" s="27"/>
      <c r="BN39" s="27"/>
      <c r="BO39" s="85"/>
      <c r="BP39" s="27"/>
      <c r="BQ39" s="27"/>
      <c r="BR39" s="85"/>
      <c r="BS39" s="90"/>
      <c r="BT39" s="90"/>
      <c r="BU39" s="85"/>
      <c r="BV39" s="90"/>
      <c r="BW39" s="90"/>
      <c r="BY39" s="90"/>
      <c r="BZ39" s="90"/>
      <c r="CA39" s="90"/>
      <c r="CB39" s="90"/>
    </row>
    <row r="40" spans="1:80">
      <c r="A40" s="77" t="s">
        <v>46</v>
      </c>
      <c r="B40" s="179">
        <v>4.0000000000000001E-3</v>
      </c>
      <c r="C40" s="180">
        <f t="shared" si="50"/>
        <v>4.0000000000000001E-3</v>
      </c>
      <c r="D40" s="103"/>
      <c r="E40" s="27"/>
      <c r="F40" s="27"/>
      <c r="G40" s="103"/>
      <c r="H40" s="27"/>
      <c r="I40" s="27"/>
      <c r="J40" s="103"/>
      <c r="K40" s="27"/>
      <c r="L40" s="27"/>
      <c r="M40" s="103"/>
      <c r="N40" s="27"/>
      <c r="O40" s="27"/>
      <c r="P40" s="103"/>
      <c r="Q40" s="90"/>
      <c r="R40" s="90"/>
      <c r="S40" s="103"/>
      <c r="T40" s="90"/>
      <c r="U40" s="90"/>
      <c r="V40" s="103">
        <v>8.244292284755492E-3</v>
      </c>
      <c r="W40" s="27">
        <f t="shared" si="51"/>
        <v>1.2244292284755492E-2</v>
      </c>
      <c r="X40" s="27">
        <f t="shared" si="52"/>
        <v>1.2244292284755492E-2</v>
      </c>
      <c r="Y40" s="103">
        <v>7.8324349721047622E-3</v>
      </c>
      <c r="Z40" s="27">
        <f t="shared" si="53"/>
        <v>1.1832434972104762E-2</v>
      </c>
      <c r="AA40" s="27">
        <f t="shared" si="54"/>
        <v>1.1832434972104762E-2</v>
      </c>
      <c r="AB40" s="103">
        <v>7.2092465282047446E-3</v>
      </c>
      <c r="AC40" s="27">
        <f t="shared" si="55"/>
        <v>1.1209246528204745E-2</v>
      </c>
      <c r="AD40" s="27">
        <f t="shared" si="56"/>
        <v>1.1209246528204745E-2</v>
      </c>
      <c r="AE40" s="103">
        <v>6.3649785862181689E-3</v>
      </c>
      <c r="AF40" s="27">
        <f t="shared" si="57"/>
        <v>1.0364978586218168E-2</v>
      </c>
      <c r="AG40" s="27">
        <f t="shared" si="58"/>
        <v>1.0364978586218168E-2</v>
      </c>
      <c r="AH40" s="103">
        <v>6.1839885621459605E-3</v>
      </c>
      <c r="AI40" s="90">
        <f t="shared" si="59"/>
        <v>1.018398856214596E-2</v>
      </c>
      <c r="AJ40" s="90">
        <f t="shared" si="60"/>
        <v>1.018398856214596E-2</v>
      </c>
      <c r="AK40" s="103">
        <v>8.849543042259881E-3</v>
      </c>
      <c r="AL40" s="90">
        <f t="shared" si="61"/>
        <v>1.2849543042259881E-2</v>
      </c>
      <c r="AM40" s="90">
        <f t="shared" si="62"/>
        <v>1.2849543042259881E-2</v>
      </c>
      <c r="AN40" s="103"/>
      <c r="AO40" s="27"/>
      <c r="AP40" s="27"/>
      <c r="AQ40" s="103"/>
      <c r="AR40" s="27"/>
      <c r="AS40" s="27"/>
      <c r="AT40" s="103"/>
      <c r="AU40" s="27"/>
      <c r="AV40" s="27"/>
      <c r="AW40" s="103"/>
      <c r="AX40" s="27"/>
      <c r="AY40" s="27"/>
      <c r="AZ40" s="103"/>
      <c r="BA40" s="90"/>
      <c r="BB40" s="90"/>
      <c r="BC40" s="103"/>
      <c r="BD40" s="90"/>
      <c r="BE40" s="90"/>
      <c r="BF40" s="85"/>
      <c r="BG40" s="27"/>
      <c r="BH40" s="27"/>
      <c r="BI40" s="85"/>
      <c r="BJ40" s="27"/>
      <c r="BK40" s="27"/>
      <c r="BL40" s="103"/>
      <c r="BM40" s="27"/>
      <c r="BN40" s="27"/>
      <c r="BO40" s="85"/>
      <c r="BP40" s="27"/>
      <c r="BQ40" s="27"/>
      <c r="BR40" s="85"/>
      <c r="BS40" s="90"/>
      <c r="BT40" s="90"/>
      <c r="BU40" s="85"/>
      <c r="BV40" s="90"/>
      <c r="BW40" s="90"/>
      <c r="BY40" s="90"/>
      <c r="BZ40" s="90"/>
      <c r="CA40" s="90"/>
      <c r="CB40" s="90"/>
    </row>
    <row r="41" spans="1:80">
      <c r="A41" s="77" t="s">
        <v>47</v>
      </c>
      <c r="B41" s="179">
        <v>-1E-3</v>
      </c>
      <c r="C41" s="180">
        <f t="shared" si="50"/>
        <v>-1E-3</v>
      </c>
      <c r="D41" s="103"/>
      <c r="E41" s="27"/>
      <c r="F41" s="27"/>
      <c r="G41" s="103"/>
      <c r="H41" s="27"/>
      <c r="I41" s="27"/>
      <c r="J41" s="103"/>
      <c r="K41" s="27"/>
      <c r="L41" s="27"/>
      <c r="M41" s="103"/>
      <c r="N41" s="27"/>
      <c r="O41" s="27"/>
      <c r="P41" s="103"/>
      <c r="Q41" s="90"/>
      <c r="R41" s="90"/>
      <c r="S41" s="103"/>
      <c r="T41" s="90"/>
      <c r="U41" s="90"/>
      <c r="V41" s="103">
        <v>2.0530485039618546E-2</v>
      </c>
      <c r="W41" s="27">
        <f t="shared" si="51"/>
        <v>1.9530485039618545E-2</v>
      </c>
      <c r="X41" s="27">
        <f t="shared" si="52"/>
        <v>1.9530485039618545E-2</v>
      </c>
      <c r="Y41" s="103">
        <v>1.9853051240824555E-2</v>
      </c>
      <c r="Z41" s="27">
        <f t="shared" si="53"/>
        <v>1.8853051240824554E-2</v>
      </c>
      <c r="AA41" s="27">
        <f t="shared" si="54"/>
        <v>1.8853051240824554E-2</v>
      </c>
      <c r="AB41" s="103">
        <v>1.9318242209710155E-2</v>
      </c>
      <c r="AC41" s="27">
        <f t="shared" si="55"/>
        <v>1.8318242209710154E-2</v>
      </c>
      <c r="AD41" s="27">
        <f t="shared" si="56"/>
        <v>1.8318242209710154E-2</v>
      </c>
      <c r="AE41" s="103">
        <v>1.6087544732995031E-2</v>
      </c>
      <c r="AF41" s="27">
        <f t="shared" si="57"/>
        <v>1.5087544732995031E-2</v>
      </c>
      <c r="AG41" s="27">
        <f t="shared" si="58"/>
        <v>1.5087544732995031E-2</v>
      </c>
      <c r="AH41" s="103">
        <v>1.6855288500030013E-2</v>
      </c>
      <c r="AI41" s="90">
        <f t="shared" si="59"/>
        <v>1.5855288500030013E-2</v>
      </c>
      <c r="AJ41" s="90">
        <f t="shared" si="60"/>
        <v>1.5855288500030013E-2</v>
      </c>
      <c r="AK41" s="103">
        <v>2.0753298363527725E-2</v>
      </c>
      <c r="AL41" s="90">
        <f t="shared" si="61"/>
        <v>1.9753298363527724E-2</v>
      </c>
      <c r="AM41" s="90">
        <f t="shared" si="62"/>
        <v>1.9753298363527724E-2</v>
      </c>
      <c r="AN41" s="103"/>
      <c r="AO41" s="27"/>
      <c r="AP41" s="27"/>
      <c r="AQ41" s="103"/>
      <c r="AR41" s="27"/>
      <c r="AS41" s="27"/>
      <c r="AT41" s="103"/>
      <c r="AU41" s="27"/>
      <c r="AV41" s="27"/>
      <c r="AW41" s="103"/>
      <c r="AX41" s="27"/>
      <c r="AY41" s="27"/>
      <c r="AZ41" s="103"/>
      <c r="BA41" s="90"/>
      <c r="BB41" s="90"/>
      <c r="BC41" s="103"/>
      <c r="BD41" s="90"/>
      <c r="BE41" s="90"/>
      <c r="BF41" s="85"/>
      <c r="BG41" s="27"/>
      <c r="BH41" s="27"/>
      <c r="BI41" s="85"/>
      <c r="BJ41" s="27"/>
      <c r="BK41" s="27"/>
      <c r="BL41" s="103"/>
      <c r="BM41" s="27"/>
      <c r="BN41" s="27"/>
      <c r="BO41" s="85"/>
      <c r="BP41" s="27"/>
      <c r="BQ41" s="27"/>
      <c r="BR41" s="85"/>
      <c r="BS41" s="90"/>
      <c r="BT41" s="90"/>
      <c r="BU41" s="85"/>
      <c r="BV41" s="90"/>
      <c r="BW41" s="90"/>
      <c r="BY41" s="90"/>
      <c r="BZ41" s="90"/>
      <c r="CA41" s="90"/>
      <c r="CB41" s="90"/>
    </row>
    <row r="42" spans="1:80">
      <c r="A42" s="77" t="s">
        <v>48</v>
      </c>
      <c r="B42" s="179">
        <v>-4.2999999999999997E-2</v>
      </c>
      <c r="C42" s="180">
        <f t="shared" si="50"/>
        <v>-4.2999999999999997E-2</v>
      </c>
      <c r="D42" s="103"/>
      <c r="E42" s="27"/>
      <c r="F42" s="27"/>
      <c r="G42" s="103"/>
      <c r="H42" s="27"/>
      <c r="I42" s="27"/>
      <c r="J42" s="103"/>
      <c r="K42" s="27"/>
      <c r="L42" s="27"/>
      <c r="M42" s="103"/>
      <c r="N42" s="27"/>
      <c r="O42" s="27"/>
      <c r="P42" s="103"/>
      <c r="Q42" s="90"/>
      <c r="R42" s="90"/>
      <c r="S42" s="103"/>
      <c r="T42" s="90"/>
      <c r="U42" s="90"/>
      <c r="V42" s="103">
        <v>6.4871010584957825E-2</v>
      </c>
      <c r="W42" s="27">
        <f t="shared" si="51"/>
        <v>2.1871010584957828E-2</v>
      </c>
      <c r="X42" s="27">
        <f t="shared" si="52"/>
        <v>2.1871010584957828E-2</v>
      </c>
      <c r="Y42" s="103">
        <v>6.7124889918285718E-2</v>
      </c>
      <c r="Z42" s="27">
        <f t="shared" si="53"/>
        <v>2.4124889918285722E-2</v>
      </c>
      <c r="AA42" s="27">
        <f t="shared" si="54"/>
        <v>2.4124889918285722E-2</v>
      </c>
      <c r="AB42" s="103">
        <v>5.8261452927386097E-2</v>
      </c>
      <c r="AC42" s="27">
        <f t="shared" si="55"/>
        <v>1.52614529273861E-2</v>
      </c>
      <c r="AD42" s="27">
        <f t="shared" si="56"/>
        <v>1.52614529273861E-2</v>
      </c>
      <c r="AE42" s="103">
        <v>6.2585091354354513E-2</v>
      </c>
      <c r="AF42" s="27">
        <f t="shared" si="57"/>
        <v>1.9585091354354517E-2</v>
      </c>
      <c r="AG42" s="27">
        <f t="shared" si="58"/>
        <v>1.9585091354354517E-2</v>
      </c>
      <c r="AH42" s="103">
        <v>5.3931031113555079E-2</v>
      </c>
      <c r="AI42" s="90">
        <f t="shared" si="59"/>
        <v>1.0931031113555083E-2</v>
      </c>
      <c r="AJ42" s="90">
        <f t="shared" si="60"/>
        <v>1.0931031113555083E-2</v>
      </c>
      <c r="AK42" s="103">
        <v>5.5850228310825381E-2</v>
      </c>
      <c r="AL42" s="90">
        <f t="shared" si="61"/>
        <v>1.2850228310825385E-2</v>
      </c>
      <c r="AM42" s="90">
        <f t="shared" si="62"/>
        <v>1.2850228310825385E-2</v>
      </c>
      <c r="AN42" s="103"/>
      <c r="AO42" s="27"/>
      <c r="AP42" s="27"/>
      <c r="AQ42" s="103"/>
      <c r="AR42" s="27"/>
      <c r="AS42" s="27"/>
      <c r="AT42" s="103"/>
      <c r="AU42" s="27"/>
      <c r="AV42" s="27"/>
      <c r="AW42" s="103"/>
      <c r="AX42" s="27"/>
      <c r="AY42" s="27"/>
      <c r="AZ42" s="103"/>
      <c r="BA42" s="90"/>
      <c r="BB42" s="90"/>
      <c r="BC42" s="103"/>
      <c r="BD42" s="90"/>
      <c r="BE42" s="90"/>
      <c r="BF42" s="85"/>
      <c r="BG42" s="27"/>
      <c r="BH42" s="27"/>
      <c r="BI42" s="85"/>
      <c r="BJ42" s="27"/>
      <c r="BK42" s="27"/>
      <c r="BL42" s="103"/>
      <c r="BM42" s="27"/>
      <c r="BN42" s="27"/>
      <c r="BO42" s="85"/>
      <c r="BP42" s="27"/>
      <c r="BQ42" s="27"/>
      <c r="BR42" s="85"/>
      <c r="BS42" s="90"/>
      <c r="BT42" s="90"/>
      <c r="BU42" s="85"/>
      <c r="BV42" s="90"/>
      <c r="BW42" s="90"/>
      <c r="BY42" s="90"/>
      <c r="BZ42" s="90"/>
      <c r="CA42" s="90"/>
      <c r="CB42" s="90"/>
    </row>
    <row r="43" spans="1:80">
      <c r="A43" s="77" t="s">
        <v>150</v>
      </c>
      <c r="B43" s="179">
        <v>0</v>
      </c>
      <c r="C43" s="180">
        <f t="shared" si="50"/>
        <v>0</v>
      </c>
      <c r="D43" s="103"/>
      <c r="E43" s="90"/>
      <c r="F43" s="90"/>
      <c r="G43" s="103"/>
      <c r="H43" s="90"/>
      <c r="I43" s="90"/>
      <c r="J43" s="103"/>
      <c r="K43" s="90"/>
      <c r="L43" s="90"/>
      <c r="M43" s="103"/>
      <c r="N43" s="90"/>
      <c r="O43" s="90"/>
      <c r="P43" s="103"/>
      <c r="Q43" s="90"/>
      <c r="R43" s="90"/>
      <c r="S43" s="103"/>
      <c r="T43" s="90"/>
      <c r="U43" s="90"/>
      <c r="V43" s="103">
        <v>1.0603635117836401E-2</v>
      </c>
      <c r="W43" s="90">
        <f t="shared" ref="W43" si="63">V43+$B43</f>
        <v>1.0603635117836401E-2</v>
      </c>
      <c r="X43" s="90">
        <f t="shared" ref="X43" si="64">V43+$C43</f>
        <v>1.0603635117836401E-2</v>
      </c>
      <c r="Y43" s="103">
        <v>1.0746666855546819E-2</v>
      </c>
      <c r="Z43" s="90">
        <f t="shared" ref="Z43" si="65">Y43+$B43</f>
        <v>1.0746666855546819E-2</v>
      </c>
      <c r="AA43" s="90">
        <f t="shared" ref="AA43" si="66">Y43+$C43</f>
        <v>1.0746666855546819E-2</v>
      </c>
      <c r="AB43" s="103">
        <v>1.4240336531715843E-2</v>
      </c>
      <c r="AC43" s="90">
        <f t="shared" ref="AC43" si="67">AB43+$B43</f>
        <v>1.4240336531715843E-2</v>
      </c>
      <c r="AD43" s="90">
        <f t="shared" ref="AD43" si="68">AB43+$C43</f>
        <v>1.4240336531715843E-2</v>
      </c>
      <c r="AE43" s="103">
        <v>1.1482519539663357E-2</v>
      </c>
      <c r="AF43" s="90">
        <f t="shared" ref="AF43" si="69">AE43+$B43</f>
        <v>1.1482519539663357E-2</v>
      </c>
      <c r="AG43" s="90">
        <f t="shared" ref="AG43" si="70">AE43+$C43</f>
        <v>1.1482519539663357E-2</v>
      </c>
      <c r="AH43" s="103">
        <v>1.0881179027711404E-2</v>
      </c>
      <c r="AI43" s="90">
        <f t="shared" ref="AI43" si="71">AH43+$B43</f>
        <v>1.0881179027711404E-2</v>
      </c>
      <c r="AJ43" s="90">
        <f t="shared" ref="AJ43" si="72">AH43+$C43</f>
        <v>1.0881179027711404E-2</v>
      </c>
      <c r="AK43" s="103">
        <v>1.1034124039624588E-2</v>
      </c>
      <c r="AL43" s="90">
        <f t="shared" ref="AL43" si="73">AK43+$B43</f>
        <v>1.1034124039624588E-2</v>
      </c>
      <c r="AM43" s="90">
        <f t="shared" ref="AM43" si="74">AK43+$C43</f>
        <v>1.1034124039624588E-2</v>
      </c>
      <c r="AN43" s="103"/>
      <c r="AO43" s="90"/>
      <c r="AP43" s="90"/>
      <c r="AQ43" s="103"/>
      <c r="AR43" s="90"/>
      <c r="AS43" s="90"/>
      <c r="AT43" s="103"/>
      <c r="AU43" s="90"/>
      <c r="AV43" s="90"/>
      <c r="AW43" s="103"/>
      <c r="AX43" s="90"/>
      <c r="AY43" s="90"/>
      <c r="AZ43" s="103"/>
      <c r="BA43" s="90"/>
      <c r="BB43" s="90"/>
      <c r="BC43" s="103"/>
      <c r="BD43" s="90"/>
      <c r="BE43" s="90"/>
      <c r="BF43" s="85"/>
      <c r="BG43" s="90"/>
      <c r="BH43" s="90"/>
      <c r="BI43" s="85"/>
      <c r="BJ43" s="90"/>
      <c r="BK43" s="90"/>
      <c r="BL43" s="103"/>
      <c r="BM43" s="90"/>
      <c r="BN43" s="90"/>
      <c r="BO43" s="85"/>
      <c r="BP43" s="90"/>
      <c r="BQ43" s="90"/>
      <c r="BR43" s="85"/>
      <c r="BS43" s="90"/>
      <c r="BT43" s="90"/>
      <c r="BU43" s="85"/>
      <c r="BV43" s="90"/>
      <c r="BW43" s="90"/>
      <c r="BY43" s="90"/>
      <c r="BZ43" s="90"/>
      <c r="CA43" s="90"/>
      <c r="CB43" s="90"/>
    </row>
    <row r="44" spans="1:80">
      <c r="A44" s="77" t="s">
        <v>151</v>
      </c>
      <c r="B44" s="179">
        <v>8.0000000000000002E-3</v>
      </c>
      <c r="C44" s="180">
        <f t="shared" si="50"/>
        <v>8.0000000000000002E-3</v>
      </c>
      <c r="D44" s="103"/>
      <c r="E44" s="27"/>
      <c r="F44" s="27"/>
      <c r="G44" s="103"/>
      <c r="H44" s="27"/>
      <c r="I44" s="27"/>
      <c r="J44" s="103"/>
      <c r="K44" s="27"/>
      <c r="L44" s="27"/>
      <c r="M44" s="103"/>
      <c r="N44" s="27"/>
      <c r="O44" s="27"/>
      <c r="P44" s="103"/>
      <c r="Q44" s="90"/>
      <c r="R44" s="90"/>
      <c r="S44" s="103"/>
      <c r="T44" s="90"/>
      <c r="U44" s="90"/>
      <c r="V44" s="103">
        <v>1.2457579189293249E-2</v>
      </c>
      <c r="W44" s="27">
        <f t="shared" si="51"/>
        <v>2.0457579189293251E-2</v>
      </c>
      <c r="X44" s="27">
        <f t="shared" si="52"/>
        <v>2.0457579189293251E-2</v>
      </c>
      <c r="Y44" s="103">
        <v>1.3000904263733359E-2</v>
      </c>
      <c r="Z44" s="27">
        <f t="shared" si="53"/>
        <v>2.1000904263733359E-2</v>
      </c>
      <c r="AA44" s="27">
        <f t="shared" si="54"/>
        <v>2.1000904263733359E-2</v>
      </c>
      <c r="AB44" s="103">
        <v>1.6904768310908487E-2</v>
      </c>
      <c r="AC44" s="27">
        <f t="shared" si="55"/>
        <v>2.4904768310908487E-2</v>
      </c>
      <c r="AD44" s="27">
        <f t="shared" si="56"/>
        <v>2.4904768310908487E-2</v>
      </c>
      <c r="AE44" s="103">
        <v>8.6769414679807727E-3</v>
      </c>
      <c r="AF44" s="27">
        <f t="shared" si="57"/>
        <v>1.6676941467980773E-2</v>
      </c>
      <c r="AG44" s="27">
        <f t="shared" si="58"/>
        <v>1.6676941467980773E-2</v>
      </c>
      <c r="AH44" s="103">
        <v>8.0254245653698635E-3</v>
      </c>
      <c r="AI44" s="90">
        <f t="shared" si="59"/>
        <v>1.6025424565369865E-2</v>
      </c>
      <c r="AJ44" s="90">
        <f t="shared" si="60"/>
        <v>1.6025424565369865E-2</v>
      </c>
      <c r="AK44" s="103">
        <v>1.6745697790548391E-2</v>
      </c>
      <c r="AL44" s="90">
        <f t="shared" si="61"/>
        <v>2.4745697790548391E-2</v>
      </c>
      <c r="AM44" s="90">
        <f t="shared" si="62"/>
        <v>2.4745697790548391E-2</v>
      </c>
      <c r="AN44" s="103"/>
      <c r="AO44" s="27"/>
      <c r="AP44" s="27"/>
      <c r="AQ44" s="103"/>
      <c r="AR44" s="27"/>
      <c r="AS44" s="27"/>
      <c r="AT44" s="103"/>
      <c r="AU44" s="27"/>
      <c r="AV44" s="27"/>
      <c r="AW44" s="103"/>
      <c r="AX44" s="27"/>
      <c r="AY44" s="27"/>
      <c r="AZ44" s="103"/>
      <c r="BA44" s="90"/>
      <c r="BB44" s="90"/>
      <c r="BC44" s="103"/>
      <c r="BD44" s="90"/>
      <c r="BE44" s="90"/>
      <c r="BF44" s="85"/>
      <c r="BG44" s="27"/>
      <c r="BH44" s="27"/>
      <c r="BI44" s="85"/>
      <c r="BJ44" s="27"/>
      <c r="BK44" s="27"/>
      <c r="BL44" s="103"/>
      <c r="BM44" s="27"/>
      <c r="BN44" s="27"/>
      <c r="BO44" s="85"/>
      <c r="BP44" s="27"/>
      <c r="BQ44" s="27"/>
      <c r="BR44" s="85"/>
      <c r="BS44" s="90"/>
      <c r="BT44" s="90"/>
      <c r="BU44" s="85"/>
      <c r="BV44" s="90"/>
      <c r="BW44" s="90"/>
      <c r="BY44" s="90"/>
      <c r="BZ44" s="90"/>
      <c r="CA44" s="90"/>
      <c r="CB44" s="90"/>
    </row>
    <row r="45" spans="1:80">
      <c r="A45" s="78" t="s">
        <v>49</v>
      </c>
      <c r="B45" s="179">
        <v>-4.0000000000000001E-3</v>
      </c>
      <c r="C45" s="180">
        <f t="shared" si="50"/>
        <v>-4.0000000000000001E-3</v>
      </c>
      <c r="D45" s="104"/>
      <c r="E45" s="27"/>
      <c r="F45" s="27"/>
      <c r="G45" s="104"/>
      <c r="H45" s="27"/>
      <c r="I45" s="27"/>
      <c r="J45" s="104"/>
      <c r="K45" s="27"/>
      <c r="L45" s="27"/>
      <c r="M45" s="104"/>
      <c r="N45" s="27"/>
      <c r="O45" s="27"/>
      <c r="P45" s="104"/>
      <c r="Q45" s="90"/>
      <c r="R45" s="90"/>
      <c r="S45" s="104"/>
      <c r="T45" s="90"/>
      <c r="U45" s="90"/>
      <c r="V45" s="104">
        <v>1.7978543699138275E-2</v>
      </c>
      <c r="W45" s="27">
        <f t="shared" si="51"/>
        <v>1.3978543699138275E-2</v>
      </c>
      <c r="X45" s="27">
        <f t="shared" si="52"/>
        <v>1.3978543699138275E-2</v>
      </c>
      <c r="Y45" s="104">
        <v>1.9071087406651886E-2</v>
      </c>
      <c r="Z45" s="27">
        <f t="shared" si="53"/>
        <v>1.5071087406651886E-2</v>
      </c>
      <c r="AA45" s="27">
        <f t="shared" si="54"/>
        <v>1.5071087406651886E-2</v>
      </c>
      <c r="AB45" s="104">
        <v>1.577534666809275E-2</v>
      </c>
      <c r="AC45" s="27">
        <f t="shared" si="55"/>
        <v>1.177534666809275E-2</v>
      </c>
      <c r="AD45" s="27">
        <f t="shared" si="56"/>
        <v>1.177534666809275E-2</v>
      </c>
      <c r="AE45" s="104">
        <v>9.3416209230553302E-3</v>
      </c>
      <c r="AF45" s="27">
        <f t="shared" si="57"/>
        <v>5.3416209230553301E-3</v>
      </c>
      <c r="AG45" s="27">
        <f t="shared" si="58"/>
        <v>5.3416209230553301E-3</v>
      </c>
      <c r="AH45" s="104">
        <v>3.9578713692864712E-3</v>
      </c>
      <c r="AI45" s="90">
        <f t="shared" si="59"/>
        <v>-4.2128630713528931E-5</v>
      </c>
      <c r="AJ45" s="90">
        <f t="shared" si="60"/>
        <v>-4.2128630713528931E-5</v>
      </c>
      <c r="AK45" s="104">
        <v>1.9226170112880046E-2</v>
      </c>
      <c r="AL45" s="90">
        <f t="shared" si="61"/>
        <v>1.5226170112880046E-2</v>
      </c>
      <c r="AM45" s="90">
        <f t="shared" si="62"/>
        <v>1.5226170112880046E-2</v>
      </c>
      <c r="AN45" s="104"/>
      <c r="AO45" s="27"/>
      <c r="AP45" s="27"/>
      <c r="AQ45" s="104"/>
      <c r="AR45" s="27"/>
      <c r="AS45" s="27"/>
      <c r="AT45" s="104"/>
      <c r="AU45" s="27"/>
      <c r="AV45" s="27"/>
      <c r="AW45" s="104"/>
      <c r="AX45" s="27"/>
      <c r="AY45" s="27"/>
      <c r="AZ45" s="104"/>
      <c r="BA45" s="90"/>
      <c r="BB45" s="90"/>
      <c r="BC45" s="104"/>
      <c r="BD45" s="90"/>
      <c r="BE45" s="90"/>
      <c r="BF45" s="86"/>
      <c r="BG45" s="27"/>
      <c r="BH45" s="27"/>
      <c r="BI45" s="86"/>
      <c r="BJ45" s="27"/>
      <c r="BK45" s="27"/>
      <c r="BL45" s="104"/>
      <c r="BM45" s="27"/>
      <c r="BN45" s="27"/>
      <c r="BO45" s="86"/>
      <c r="BP45" s="27"/>
      <c r="BQ45" s="27"/>
      <c r="BR45" s="86"/>
      <c r="BS45" s="90"/>
      <c r="BT45" s="90"/>
      <c r="BU45" s="86"/>
      <c r="BV45" s="90"/>
      <c r="BW45" s="90"/>
      <c r="BY45" s="90"/>
      <c r="BZ45" s="90"/>
      <c r="CA45" s="90"/>
      <c r="CB45" s="90"/>
    </row>
    <row r="46" spans="1:80">
      <c r="A46" s="78" t="s">
        <v>50</v>
      </c>
      <c r="B46" s="179">
        <v>-2.3E-2</v>
      </c>
      <c r="C46" s="180">
        <f t="shared" si="50"/>
        <v>-2.3E-2</v>
      </c>
      <c r="D46" s="104"/>
      <c r="E46" s="27"/>
      <c r="F46" s="27"/>
      <c r="G46" s="104"/>
      <c r="H46" s="27"/>
      <c r="I46" s="27"/>
      <c r="J46" s="104"/>
      <c r="K46" s="27"/>
      <c r="L46" s="27"/>
      <c r="M46" s="104"/>
      <c r="N46" s="27"/>
      <c r="O46" s="27"/>
      <c r="P46" s="104"/>
      <c r="Q46" s="90"/>
      <c r="R46" s="90"/>
      <c r="S46" s="104"/>
      <c r="T46" s="90"/>
      <c r="U46" s="90"/>
      <c r="V46" s="104">
        <v>9.0208097995685896E-2</v>
      </c>
      <c r="W46" s="27">
        <f t="shared" si="51"/>
        <v>6.7208097995685889E-2</v>
      </c>
      <c r="X46" s="27">
        <f t="shared" si="52"/>
        <v>6.7208097995685889E-2</v>
      </c>
      <c r="Y46" s="104">
        <v>8.8897152395590595E-2</v>
      </c>
      <c r="Z46" s="27">
        <f t="shared" si="53"/>
        <v>6.5897152395590602E-2</v>
      </c>
      <c r="AA46" s="27">
        <f t="shared" si="54"/>
        <v>6.5897152395590602E-2</v>
      </c>
      <c r="AB46" s="104">
        <v>8.2411357011488787E-2</v>
      </c>
      <c r="AC46" s="27">
        <f t="shared" si="55"/>
        <v>5.9411357011488787E-2</v>
      </c>
      <c r="AD46" s="27">
        <f t="shared" si="56"/>
        <v>5.9411357011488787E-2</v>
      </c>
      <c r="AE46" s="104">
        <v>0.1157910427433292</v>
      </c>
      <c r="AF46" s="27">
        <f t="shared" si="57"/>
        <v>9.2791042743329194E-2</v>
      </c>
      <c r="AG46" s="27">
        <f t="shared" si="58"/>
        <v>9.2791042743329194E-2</v>
      </c>
      <c r="AH46" s="104">
        <v>0.14466259353223751</v>
      </c>
      <c r="AI46" s="90">
        <f t="shared" si="59"/>
        <v>0.12166259353223752</v>
      </c>
      <c r="AJ46" s="90">
        <f t="shared" si="60"/>
        <v>0.12166259353223752</v>
      </c>
      <c r="AK46" s="104">
        <v>8.0425349417981656E-2</v>
      </c>
      <c r="AL46" s="90">
        <f t="shared" si="61"/>
        <v>5.7425349417981657E-2</v>
      </c>
      <c r="AM46" s="90">
        <f t="shared" si="62"/>
        <v>5.7425349417981657E-2</v>
      </c>
      <c r="AN46" s="104"/>
      <c r="AO46" s="27"/>
      <c r="AP46" s="27"/>
      <c r="AQ46" s="104"/>
      <c r="AR46" s="27"/>
      <c r="AS46" s="27"/>
      <c r="AT46" s="104"/>
      <c r="AU46" s="27"/>
      <c r="AV46" s="27"/>
      <c r="AW46" s="104"/>
      <c r="AX46" s="27"/>
      <c r="AY46" s="27"/>
      <c r="AZ46" s="104"/>
      <c r="BA46" s="90"/>
      <c r="BB46" s="90"/>
      <c r="BC46" s="104"/>
      <c r="BD46" s="90"/>
      <c r="BE46" s="90"/>
      <c r="BF46" s="86"/>
      <c r="BG46" s="27"/>
      <c r="BH46" s="27"/>
      <c r="BI46" s="86"/>
      <c r="BJ46" s="27"/>
      <c r="BK46" s="27"/>
      <c r="BL46" s="104"/>
      <c r="BM46" s="27"/>
      <c r="BN46" s="27"/>
      <c r="BO46" s="86"/>
      <c r="BP46" s="27"/>
      <c r="BQ46" s="27"/>
      <c r="BR46" s="86"/>
      <c r="BS46" s="90"/>
      <c r="BT46" s="90"/>
      <c r="BU46" s="86"/>
      <c r="BV46" s="90"/>
      <c r="BW46" s="90"/>
      <c r="BY46" s="90"/>
      <c r="BZ46" s="90"/>
      <c r="CA46" s="90"/>
      <c r="CB46" s="90"/>
    </row>
    <row r="47" spans="1:80">
      <c r="A47" s="78" t="s">
        <v>51</v>
      </c>
      <c r="B47" s="179">
        <v>-1.6E-2</v>
      </c>
      <c r="C47" s="180">
        <f t="shared" si="50"/>
        <v>-1.6E-2</v>
      </c>
      <c r="D47" s="104"/>
      <c r="E47" s="27"/>
      <c r="F47" s="27"/>
      <c r="G47" s="104"/>
      <c r="H47" s="27"/>
      <c r="I47" s="27"/>
      <c r="J47" s="104"/>
      <c r="K47" s="27"/>
      <c r="L47" s="27"/>
      <c r="M47" s="104"/>
      <c r="N47" s="27"/>
      <c r="O47" s="27"/>
      <c r="P47" s="104"/>
      <c r="Q47" s="90"/>
      <c r="R47" s="90"/>
      <c r="S47" s="104"/>
      <c r="T47" s="90"/>
      <c r="U47" s="90"/>
      <c r="V47" s="104">
        <v>5.8206906562019253E-2</v>
      </c>
      <c r="W47" s="27">
        <f t="shared" si="51"/>
        <v>4.2206906562019253E-2</v>
      </c>
      <c r="X47" s="27">
        <f t="shared" si="52"/>
        <v>4.2206906562019253E-2</v>
      </c>
      <c r="Y47" s="104">
        <v>5.8303525684159335E-2</v>
      </c>
      <c r="Z47" s="27">
        <f t="shared" si="53"/>
        <v>4.2303525684159335E-2</v>
      </c>
      <c r="AA47" s="27">
        <f t="shared" si="54"/>
        <v>4.2303525684159335E-2</v>
      </c>
      <c r="AB47" s="104">
        <v>5.071746247472577E-2</v>
      </c>
      <c r="AC47" s="27">
        <f t="shared" si="55"/>
        <v>3.471746247472577E-2</v>
      </c>
      <c r="AD47" s="27">
        <f t="shared" si="56"/>
        <v>3.471746247472577E-2</v>
      </c>
      <c r="AE47" s="104">
        <v>4.030160119424523E-2</v>
      </c>
      <c r="AF47" s="27">
        <f t="shared" si="57"/>
        <v>2.430160119424523E-2</v>
      </c>
      <c r="AG47" s="27">
        <f t="shared" si="58"/>
        <v>2.430160119424523E-2</v>
      </c>
      <c r="AH47" s="104">
        <v>2.1273028746017209E-2</v>
      </c>
      <c r="AI47" s="90">
        <f t="shared" si="59"/>
        <v>5.2730287460172089E-3</v>
      </c>
      <c r="AJ47" s="90">
        <f t="shared" si="60"/>
        <v>5.2730287460172089E-3</v>
      </c>
      <c r="AK47" s="104">
        <v>6.5502450091610903E-2</v>
      </c>
      <c r="AL47" s="90">
        <f t="shared" si="61"/>
        <v>4.9502450091610903E-2</v>
      </c>
      <c r="AM47" s="90">
        <f t="shared" si="62"/>
        <v>4.9502450091610903E-2</v>
      </c>
      <c r="AN47" s="104"/>
      <c r="AO47" s="27"/>
      <c r="AP47" s="27"/>
      <c r="AQ47" s="104"/>
      <c r="AR47" s="27"/>
      <c r="AS47" s="27"/>
      <c r="AT47" s="104"/>
      <c r="AU47" s="27"/>
      <c r="AV47" s="27"/>
      <c r="AW47" s="104"/>
      <c r="AX47" s="27"/>
      <c r="AY47" s="27"/>
      <c r="AZ47" s="104"/>
      <c r="BA47" s="90"/>
      <c r="BB47" s="90"/>
      <c r="BC47" s="104"/>
      <c r="BD47" s="90"/>
      <c r="BE47" s="90"/>
      <c r="BF47" s="86"/>
      <c r="BG47" s="27"/>
      <c r="BH47" s="27"/>
      <c r="BI47" s="86"/>
      <c r="BJ47" s="27"/>
      <c r="BK47" s="27"/>
      <c r="BL47" s="104"/>
      <c r="BM47" s="27"/>
      <c r="BN47" s="27"/>
      <c r="BO47" s="86"/>
      <c r="BP47" s="27"/>
      <c r="BQ47" s="27"/>
      <c r="BR47" s="86"/>
      <c r="BS47" s="90"/>
      <c r="BT47" s="90"/>
      <c r="BU47" s="86"/>
      <c r="BV47" s="90"/>
      <c r="BW47" s="90"/>
      <c r="BY47" s="90"/>
      <c r="BZ47" s="90"/>
      <c r="CA47" s="90"/>
      <c r="CB47" s="90"/>
    </row>
    <row r="48" spans="1:80">
      <c r="A48" s="78" t="s">
        <v>52</v>
      </c>
      <c r="B48" s="179">
        <v>6.0000000000000001E-3</v>
      </c>
      <c r="C48" s="180">
        <f t="shared" si="50"/>
        <v>6.0000000000000001E-3</v>
      </c>
      <c r="D48" s="104"/>
      <c r="E48" s="27"/>
      <c r="F48" s="27"/>
      <c r="G48" s="104"/>
      <c r="H48" s="27"/>
      <c r="I48" s="27"/>
      <c r="J48" s="104"/>
      <c r="K48" s="27"/>
      <c r="L48" s="27"/>
      <c r="M48" s="104"/>
      <c r="N48" s="27"/>
      <c r="O48" s="27"/>
      <c r="P48" s="104"/>
      <c r="Q48" s="90"/>
      <c r="R48" s="90"/>
      <c r="S48" s="104"/>
      <c r="T48" s="90"/>
      <c r="U48" s="90"/>
      <c r="V48" s="104">
        <v>9.5495240535568831E-3</v>
      </c>
      <c r="W48" s="27">
        <f t="shared" si="51"/>
        <v>1.5549524053556883E-2</v>
      </c>
      <c r="X48" s="27">
        <f t="shared" si="52"/>
        <v>1.5549524053556883E-2</v>
      </c>
      <c r="Y48" s="104">
        <v>8.6147293465455004E-3</v>
      </c>
      <c r="Z48" s="27">
        <f t="shared" si="53"/>
        <v>1.4614729346545501E-2</v>
      </c>
      <c r="AA48" s="27">
        <f t="shared" si="54"/>
        <v>1.4614729346545501E-2</v>
      </c>
      <c r="AB48" s="104">
        <v>1.0084477590235102E-2</v>
      </c>
      <c r="AC48" s="27">
        <f t="shared" si="55"/>
        <v>1.6084477590235104E-2</v>
      </c>
      <c r="AD48" s="27">
        <f t="shared" si="56"/>
        <v>1.6084477590235104E-2</v>
      </c>
      <c r="AE48" s="104">
        <v>1.1189983848757527E-2</v>
      </c>
      <c r="AF48" s="27">
        <f t="shared" si="57"/>
        <v>1.7189983848757528E-2</v>
      </c>
      <c r="AG48" s="27">
        <f t="shared" si="58"/>
        <v>1.7189983848757528E-2</v>
      </c>
      <c r="AH48" s="104">
        <v>1.743400584895562E-2</v>
      </c>
      <c r="AI48" s="90">
        <f t="shared" si="59"/>
        <v>2.3434005848955622E-2</v>
      </c>
      <c r="AJ48" s="90">
        <f t="shared" si="60"/>
        <v>2.3434005848955622E-2</v>
      </c>
      <c r="AK48" s="104">
        <v>1.1304499104764016E-2</v>
      </c>
      <c r="AL48" s="90">
        <f t="shared" si="61"/>
        <v>1.7304499104764018E-2</v>
      </c>
      <c r="AM48" s="90">
        <f t="shared" si="62"/>
        <v>1.7304499104764018E-2</v>
      </c>
      <c r="AN48" s="104"/>
      <c r="AO48" s="27"/>
      <c r="AP48" s="27"/>
      <c r="AQ48" s="104"/>
      <c r="AR48" s="27"/>
      <c r="AS48" s="27"/>
      <c r="AT48" s="104"/>
      <c r="AU48" s="27"/>
      <c r="AV48" s="27"/>
      <c r="AW48" s="104"/>
      <c r="AX48" s="27"/>
      <c r="AY48" s="27"/>
      <c r="AZ48" s="104"/>
      <c r="BA48" s="90"/>
      <c r="BB48" s="90"/>
      <c r="BC48" s="104"/>
      <c r="BD48" s="90"/>
      <c r="BE48" s="90"/>
      <c r="BF48" s="86"/>
      <c r="BG48" s="27"/>
      <c r="BH48" s="27"/>
      <c r="BI48" s="86"/>
      <c r="BJ48" s="27"/>
      <c r="BK48" s="27"/>
      <c r="BL48" s="104"/>
      <c r="BM48" s="27"/>
      <c r="BN48" s="27"/>
      <c r="BO48" s="86"/>
      <c r="BP48" s="27"/>
      <c r="BQ48" s="27"/>
      <c r="BR48" s="86"/>
      <c r="BS48" s="90"/>
      <c r="BT48" s="90"/>
      <c r="BU48" s="86"/>
      <c r="BV48" s="90"/>
      <c r="BW48" s="90"/>
      <c r="BY48" s="90"/>
      <c r="BZ48" s="90"/>
      <c r="CA48" s="90"/>
      <c r="CB48" s="90"/>
    </row>
    <row r="49" spans="1:80">
      <c r="A49" s="79" t="s">
        <v>53</v>
      </c>
      <c r="B49" s="179">
        <v>2.5999999999999999E-2</v>
      </c>
      <c r="C49" s="180">
        <f t="shared" si="50"/>
        <v>2.5999999999999999E-2</v>
      </c>
      <c r="D49" s="105"/>
      <c r="E49" s="90"/>
      <c r="F49" s="90"/>
      <c r="G49" s="105"/>
      <c r="H49" s="27"/>
      <c r="I49" s="27"/>
      <c r="J49" s="105"/>
      <c r="K49" s="27"/>
      <c r="L49" s="27"/>
      <c r="M49" s="105"/>
      <c r="N49" s="27"/>
      <c r="O49" s="27"/>
      <c r="P49" s="105"/>
      <c r="Q49" s="90"/>
      <c r="R49" s="90"/>
      <c r="S49" s="105"/>
      <c r="T49" s="90"/>
      <c r="U49" s="90"/>
      <c r="V49" s="105">
        <v>2.5992882882586416E-2</v>
      </c>
      <c r="W49" s="27">
        <f t="shared" si="51"/>
        <v>5.1992882882586411E-2</v>
      </c>
      <c r="X49" s="27">
        <f t="shared" si="52"/>
        <v>5.1992882882586411E-2</v>
      </c>
      <c r="Y49" s="105">
        <v>2.6329326713083964E-2</v>
      </c>
      <c r="Z49" s="27">
        <f t="shared" si="53"/>
        <v>5.2329326713083962E-2</v>
      </c>
      <c r="AA49" s="27">
        <f t="shared" si="54"/>
        <v>5.2329326713083962E-2</v>
      </c>
      <c r="AB49" s="105">
        <v>3.1540019954775997E-2</v>
      </c>
      <c r="AC49" s="27">
        <f t="shared" si="55"/>
        <v>5.7540019954775992E-2</v>
      </c>
      <c r="AD49" s="27">
        <f t="shared" si="56"/>
        <v>5.7540019954775992E-2</v>
      </c>
      <c r="AE49" s="105">
        <v>3.0583040839957144E-2</v>
      </c>
      <c r="AF49" s="27">
        <f t="shared" si="57"/>
        <v>5.6583040839957147E-2</v>
      </c>
      <c r="AG49" s="27">
        <f t="shared" si="58"/>
        <v>5.6583040839957147E-2</v>
      </c>
      <c r="AH49" s="105">
        <v>3.2324135125679207E-2</v>
      </c>
      <c r="AI49" s="90">
        <f t="shared" si="59"/>
        <v>5.8324135125679202E-2</v>
      </c>
      <c r="AJ49" s="90">
        <f t="shared" si="60"/>
        <v>5.8324135125679202E-2</v>
      </c>
      <c r="AK49" s="105">
        <v>2.6245706458116722E-2</v>
      </c>
      <c r="AL49" s="90">
        <f t="shared" si="61"/>
        <v>5.2245706458116721E-2</v>
      </c>
      <c r="AM49" s="90">
        <f t="shared" si="62"/>
        <v>5.2245706458116721E-2</v>
      </c>
      <c r="AN49" s="105"/>
      <c r="AO49" s="27"/>
      <c r="AP49" s="27"/>
      <c r="AQ49" s="105"/>
      <c r="AR49" s="27"/>
      <c r="AS49" s="27"/>
      <c r="AT49" s="105"/>
      <c r="AU49" s="27"/>
      <c r="AV49" s="27"/>
      <c r="AW49" s="105"/>
      <c r="AX49" s="27"/>
      <c r="AY49" s="27"/>
      <c r="AZ49" s="105"/>
      <c r="BA49" s="90"/>
      <c r="BB49" s="90"/>
      <c r="BC49" s="105"/>
      <c r="BD49" s="90"/>
      <c r="BE49" s="90"/>
      <c r="BF49" s="87"/>
      <c r="BG49" s="27"/>
      <c r="BH49" s="27"/>
      <c r="BI49" s="87"/>
      <c r="BJ49" s="27"/>
      <c r="BK49" s="27"/>
      <c r="BL49" s="105"/>
      <c r="BM49" s="27"/>
      <c r="BN49" s="27"/>
      <c r="BO49" s="87"/>
      <c r="BP49" s="27"/>
      <c r="BQ49" s="27"/>
      <c r="BR49" s="87"/>
      <c r="BS49" s="90"/>
      <c r="BT49" s="90"/>
      <c r="BU49" s="87"/>
      <c r="BV49" s="90"/>
      <c r="BW49" s="90"/>
      <c r="BY49" s="90"/>
      <c r="BZ49" s="90"/>
      <c r="CA49" s="90"/>
      <c r="CB49" s="90"/>
    </row>
    <row r="50" spans="1:80">
      <c r="A50" s="79" t="s">
        <v>54</v>
      </c>
      <c r="B50" s="179">
        <v>5.0000000000000001E-3</v>
      </c>
      <c r="C50" s="180">
        <f t="shared" si="50"/>
        <v>5.0000000000000001E-3</v>
      </c>
      <c r="D50" s="105"/>
      <c r="E50" s="90"/>
      <c r="F50" s="90"/>
      <c r="G50" s="105"/>
      <c r="H50" s="27"/>
      <c r="I50" s="27"/>
      <c r="J50" s="105"/>
      <c r="K50" s="27"/>
      <c r="L50" s="27"/>
      <c r="M50" s="105"/>
      <c r="N50" s="27"/>
      <c r="O50" s="27"/>
      <c r="P50" s="105"/>
      <c r="Q50" s="90"/>
      <c r="R50" s="90"/>
      <c r="S50" s="105"/>
      <c r="T50" s="90"/>
      <c r="U50" s="90"/>
      <c r="V50" s="105">
        <v>3.6566990083333646E-2</v>
      </c>
      <c r="W50" s="27">
        <f t="shared" si="51"/>
        <v>4.1566990083333644E-2</v>
      </c>
      <c r="X50" s="27">
        <f t="shared" si="52"/>
        <v>4.1566990083333644E-2</v>
      </c>
      <c r="Y50" s="105">
        <v>3.6518844336782756E-2</v>
      </c>
      <c r="Z50" s="27">
        <f t="shared" si="53"/>
        <v>4.1518844336782754E-2</v>
      </c>
      <c r="AA50" s="27">
        <f t="shared" si="54"/>
        <v>4.1518844336782754E-2</v>
      </c>
      <c r="AB50" s="105">
        <v>3.5055653901376625E-2</v>
      </c>
      <c r="AC50" s="27">
        <f t="shared" si="55"/>
        <v>4.0055653901376623E-2</v>
      </c>
      <c r="AD50" s="27">
        <f t="shared" si="56"/>
        <v>4.0055653901376623E-2</v>
      </c>
      <c r="AE50" s="105">
        <v>4.1136047263386454E-2</v>
      </c>
      <c r="AF50" s="27">
        <f t="shared" si="57"/>
        <v>4.6136047263386451E-2</v>
      </c>
      <c r="AG50" s="27">
        <f t="shared" si="58"/>
        <v>4.6136047263386451E-2</v>
      </c>
      <c r="AH50" s="105">
        <v>4.3211036683484368E-2</v>
      </c>
      <c r="AI50" s="90">
        <f t="shared" si="59"/>
        <v>4.8211036683484365E-2</v>
      </c>
      <c r="AJ50" s="90">
        <f t="shared" si="60"/>
        <v>4.8211036683484365E-2</v>
      </c>
      <c r="AK50" s="105">
        <v>3.3437798168772778E-2</v>
      </c>
      <c r="AL50" s="90">
        <f t="shared" si="61"/>
        <v>3.8437798168772776E-2</v>
      </c>
      <c r="AM50" s="90">
        <f t="shared" si="62"/>
        <v>3.8437798168772776E-2</v>
      </c>
      <c r="AN50" s="105"/>
      <c r="AO50" s="27"/>
      <c r="AP50" s="27"/>
      <c r="AQ50" s="105"/>
      <c r="AR50" s="27"/>
      <c r="AS50" s="27"/>
      <c r="AT50" s="105"/>
      <c r="AU50" s="27"/>
      <c r="AV50" s="27"/>
      <c r="AW50" s="105"/>
      <c r="AX50" s="27"/>
      <c r="AY50" s="27"/>
      <c r="AZ50" s="105"/>
      <c r="BA50" s="90"/>
      <c r="BB50" s="90"/>
      <c r="BC50" s="105"/>
      <c r="BD50" s="90"/>
      <c r="BE50" s="90"/>
      <c r="BF50" s="87"/>
      <c r="BG50" s="27"/>
      <c r="BH50" s="27"/>
      <c r="BI50" s="87"/>
      <c r="BJ50" s="27"/>
      <c r="BK50" s="27"/>
      <c r="BL50" s="105"/>
      <c r="BM50" s="27"/>
      <c r="BN50" s="27"/>
      <c r="BO50" s="87"/>
      <c r="BP50" s="27"/>
      <c r="BQ50" s="27"/>
      <c r="BR50" s="87"/>
      <c r="BS50" s="90"/>
      <c r="BT50" s="90"/>
      <c r="BU50" s="87"/>
      <c r="BV50" s="90"/>
      <c r="BW50" s="90"/>
      <c r="BY50" s="90"/>
      <c r="BZ50" s="90"/>
      <c r="CA50" s="90"/>
      <c r="CB50" s="90"/>
    </row>
    <row r="51" spans="1:80">
      <c r="A51" s="79" t="s">
        <v>55</v>
      </c>
      <c r="B51" s="179">
        <v>5.0000000000000001E-3</v>
      </c>
      <c r="C51" s="180">
        <f t="shared" si="50"/>
        <v>5.0000000000000001E-3</v>
      </c>
      <c r="D51" s="105"/>
      <c r="E51" s="90"/>
      <c r="F51" s="90"/>
      <c r="G51" s="105"/>
      <c r="H51" s="27"/>
      <c r="I51" s="27"/>
      <c r="J51" s="105"/>
      <c r="K51" s="27"/>
      <c r="L51" s="27"/>
      <c r="M51" s="105"/>
      <c r="N51" s="27"/>
      <c r="O51" s="27"/>
      <c r="P51" s="105"/>
      <c r="Q51" s="90"/>
      <c r="R51" s="90"/>
      <c r="S51" s="105"/>
      <c r="T51" s="90"/>
      <c r="U51" s="90"/>
      <c r="V51" s="105">
        <v>5.6622849431547571E-2</v>
      </c>
      <c r="W51" s="27">
        <f t="shared" si="51"/>
        <v>6.1622849431547569E-2</v>
      </c>
      <c r="X51" s="27">
        <f t="shared" si="52"/>
        <v>6.1622849431547569E-2</v>
      </c>
      <c r="Y51" s="105">
        <v>5.6459913728990035E-2</v>
      </c>
      <c r="Z51" s="27">
        <f t="shared" si="53"/>
        <v>6.1459913728990033E-2</v>
      </c>
      <c r="AA51" s="27">
        <f t="shared" si="54"/>
        <v>6.1459913728990033E-2</v>
      </c>
      <c r="AB51" s="105">
        <v>5.6544772944934915E-2</v>
      </c>
      <c r="AC51" s="27">
        <f t="shared" si="55"/>
        <v>6.1544772944934913E-2</v>
      </c>
      <c r="AD51" s="27">
        <f t="shared" si="56"/>
        <v>6.1544772944934913E-2</v>
      </c>
      <c r="AE51" s="105">
        <v>7.156348281201895E-2</v>
      </c>
      <c r="AF51" s="27">
        <f t="shared" si="57"/>
        <v>7.6563482812018954E-2</v>
      </c>
      <c r="AG51" s="27">
        <f t="shared" si="58"/>
        <v>7.6563482812018954E-2</v>
      </c>
      <c r="AH51" s="105">
        <v>8.0726460359212743E-2</v>
      </c>
      <c r="AI51" s="90">
        <f t="shared" si="59"/>
        <v>8.5726460359212747E-2</v>
      </c>
      <c r="AJ51" s="90">
        <f t="shared" si="60"/>
        <v>8.5726460359212747E-2</v>
      </c>
      <c r="AK51" s="105">
        <v>5.5208916699007911E-2</v>
      </c>
      <c r="AL51" s="90">
        <f t="shared" si="61"/>
        <v>6.0208916699007908E-2</v>
      </c>
      <c r="AM51" s="90">
        <f t="shared" si="62"/>
        <v>6.0208916699007908E-2</v>
      </c>
      <c r="AN51" s="105"/>
      <c r="AO51" s="27"/>
      <c r="AP51" s="27"/>
      <c r="AQ51" s="105"/>
      <c r="AR51" s="27"/>
      <c r="AS51" s="27"/>
      <c r="AT51" s="105"/>
      <c r="AU51" s="27"/>
      <c r="AV51" s="27"/>
      <c r="AW51" s="105"/>
      <c r="AX51" s="27"/>
      <c r="AY51" s="27"/>
      <c r="AZ51" s="105"/>
      <c r="BA51" s="90"/>
      <c r="BB51" s="90"/>
      <c r="BC51" s="105"/>
      <c r="BD51" s="90"/>
      <c r="BE51" s="90"/>
      <c r="BF51" s="87"/>
      <c r="BG51" s="27"/>
      <c r="BH51" s="27"/>
      <c r="BI51" s="87"/>
      <c r="BJ51" s="27"/>
      <c r="BK51" s="27"/>
      <c r="BL51" s="105"/>
      <c r="BM51" s="27"/>
      <c r="BN51" s="27"/>
      <c r="BO51" s="87"/>
      <c r="BP51" s="27"/>
      <c r="BQ51" s="27"/>
      <c r="BR51" s="87"/>
      <c r="BS51" s="90"/>
      <c r="BT51" s="90"/>
      <c r="BU51" s="87"/>
      <c r="BV51" s="90"/>
      <c r="BW51" s="90"/>
      <c r="BY51" s="90"/>
      <c r="BZ51" s="90"/>
      <c r="CA51" s="90"/>
      <c r="CB51" s="90"/>
    </row>
    <row r="52" spans="1:80">
      <c r="A52" s="79" t="s">
        <v>56</v>
      </c>
      <c r="B52" s="179">
        <v>1.2999999999999999E-2</v>
      </c>
      <c r="C52" s="180">
        <f t="shared" si="50"/>
        <v>1.2999999999999999E-2</v>
      </c>
      <c r="D52" s="105"/>
      <c r="E52" s="90"/>
      <c r="F52" s="90"/>
      <c r="G52" s="105"/>
      <c r="H52" s="27"/>
      <c r="I52" s="27"/>
      <c r="J52" s="105"/>
      <c r="K52" s="27"/>
      <c r="L52" s="27"/>
      <c r="M52" s="105"/>
      <c r="N52" s="27"/>
      <c r="O52" s="27"/>
      <c r="P52" s="105"/>
      <c r="Q52" s="90"/>
      <c r="R52" s="90"/>
      <c r="S52" s="105"/>
      <c r="T52" s="90"/>
      <c r="U52" s="90"/>
      <c r="V52" s="105">
        <v>1.2119697993444626E-2</v>
      </c>
      <c r="W52" s="27">
        <f t="shared" si="51"/>
        <v>2.5119697993444625E-2</v>
      </c>
      <c r="X52" s="27">
        <f t="shared" si="52"/>
        <v>2.5119697993444625E-2</v>
      </c>
      <c r="Y52" s="105">
        <v>1.161924594320846E-2</v>
      </c>
      <c r="Z52" s="27">
        <f t="shared" si="53"/>
        <v>2.4619245943208461E-2</v>
      </c>
      <c r="AA52" s="27">
        <f t="shared" si="54"/>
        <v>2.4619245943208461E-2</v>
      </c>
      <c r="AB52" s="105">
        <v>1.4085572501278029E-2</v>
      </c>
      <c r="AC52" s="27">
        <f t="shared" si="55"/>
        <v>2.7085572501278028E-2</v>
      </c>
      <c r="AD52" s="27">
        <f t="shared" si="56"/>
        <v>2.7085572501278028E-2</v>
      </c>
      <c r="AE52" s="105">
        <v>1.1278506220798269E-2</v>
      </c>
      <c r="AF52" s="27">
        <f t="shared" si="57"/>
        <v>2.4278506220798267E-2</v>
      </c>
      <c r="AG52" s="27">
        <f t="shared" si="58"/>
        <v>2.4278506220798267E-2</v>
      </c>
      <c r="AH52" s="105">
        <v>1.1906200737559948E-2</v>
      </c>
      <c r="AI52" s="90">
        <f t="shared" si="59"/>
        <v>2.4906200737559947E-2</v>
      </c>
      <c r="AJ52" s="90">
        <f t="shared" si="60"/>
        <v>2.4906200737559947E-2</v>
      </c>
      <c r="AK52" s="105">
        <v>1.5468823464274939E-2</v>
      </c>
      <c r="AL52" s="90">
        <f t="shared" si="61"/>
        <v>2.8468823464274939E-2</v>
      </c>
      <c r="AM52" s="90">
        <f t="shared" si="62"/>
        <v>2.8468823464274939E-2</v>
      </c>
      <c r="AN52" s="105"/>
      <c r="AO52" s="27"/>
      <c r="AP52" s="27"/>
      <c r="AQ52" s="105"/>
      <c r="AR52" s="27"/>
      <c r="AS52" s="27"/>
      <c r="AT52" s="105"/>
      <c r="AU52" s="27"/>
      <c r="AV52" s="27"/>
      <c r="AW52" s="105"/>
      <c r="AX52" s="27"/>
      <c r="AY52" s="27"/>
      <c r="AZ52" s="105"/>
      <c r="BA52" s="90"/>
      <c r="BB52" s="90"/>
      <c r="BC52" s="105"/>
      <c r="BD52" s="90"/>
      <c r="BE52" s="90"/>
      <c r="BF52" s="87"/>
      <c r="BG52" s="27"/>
      <c r="BH52" s="27"/>
      <c r="BI52" s="87"/>
      <c r="BJ52" s="27"/>
      <c r="BK52" s="27"/>
      <c r="BL52" s="105"/>
      <c r="BM52" s="27"/>
      <c r="BN52" s="27"/>
      <c r="BO52" s="87"/>
      <c r="BP52" s="27"/>
      <c r="BQ52" s="27"/>
      <c r="BR52" s="87"/>
      <c r="BS52" s="90"/>
      <c r="BT52" s="90"/>
      <c r="BU52" s="87"/>
      <c r="BV52" s="90"/>
      <c r="BW52" s="90"/>
      <c r="BY52" s="90"/>
      <c r="BZ52" s="90"/>
      <c r="CA52" s="90"/>
      <c r="CB52" s="90"/>
    </row>
    <row r="53" spans="1:80">
      <c r="A53" s="17" t="s">
        <v>15</v>
      </c>
      <c r="B53" s="153">
        <f>SUM(B30:B52)</f>
        <v>0</v>
      </c>
      <c r="C53" s="153">
        <f>SUM(C30:C52)</f>
        <v>0</v>
      </c>
      <c r="D53" s="26">
        <v>0.99999999999999978</v>
      </c>
      <c r="E53" s="65">
        <f t="shared" ref="E53:AM53" si="75">SUM(E30:E52)</f>
        <v>0</v>
      </c>
      <c r="F53" s="65">
        <f t="shared" si="75"/>
        <v>0</v>
      </c>
      <c r="G53" s="26">
        <f t="shared" si="75"/>
        <v>0</v>
      </c>
      <c r="H53" s="65">
        <f t="shared" si="75"/>
        <v>0</v>
      </c>
      <c r="I53" s="65">
        <f t="shared" si="75"/>
        <v>0</v>
      </c>
      <c r="J53" s="26">
        <f t="shared" si="75"/>
        <v>0</v>
      </c>
      <c r="K53" s="65">
        <f t="shared" si="75"/>
        <v>0</v>
      </c>
      <c r="L53" s="65">
        <f t="shared" si="75"/>
        <v>0</v>
      </c>
      <c r="M53" s="26">
        <f t="shared" si="75"/>
        <v>0</v>
      </c>
      <c r="N53" s="65">
        <f t="shared" si="75"/>
        <v>0</v>
      </c>
      <c r="O53" s="65">
        <f t="shared" si="75"/>
        <v>0</v>
      </c>
      <c r="P53" s="26">
        <f t="shared" si="75"/>
        <v>0</v>
      </c>
      <c r="Q53" s="65">
        <f t="shared" si="75"/>
        <v>0</v>
      </c>
      <c r="R53" s="65">
        <f t="shared" si="75"/>
        <v>0</v>
      </c>
      <c r="S53" s="26">
        <f t="shared" si="75"/>
        <v>0</v>
      </c>
      <c r="T53" s="65">
        <f t="shared" si="75"/>
        <v>0</v>
      </c>
      <c r="U53" s="65">
        <f t="shared" si="75"/>
        <v>0</v>
      </c>
      <c r="V53" s="26">
        <f t="shared" si="75"/>
        <v>0.99999999999999989</v>
      </c>
      <c r="W53" s="65">
        <f t="shared" si="75"/>
        <v>0.99999999999999989</v>
      </c>
      <c r="X53" s="65">
        <f t="shared" si="75"/>
        <v>0.99999999999999989</v>
      </c>
      <c r="Y53" s="26">
        <f t="shared" si="75"/>
        <v>1</v>
      </c>
      <c r="Z53" s="65">
        <f t="shared" si="75"/>
        <v>1</v>
      </c>
      <c r="AA53" s="65">
        <f t="shared" si="75"/>
        <v>1</v>
      </c>
      <c r="AB53" s="26">
        <f t="shared" si="75"/>
        <v>0.99999999999999989</v>
      </c>
      <c r="AC53" s="65">
        <f t="shared" si="75"/>
        <v>1</v>
      </c>
      <c r="AD53" s="65">
        <f t="shared" si="75"/>
        <v>1</v>
      </c>
      <c r="AE53" s="26">
        <f t="shared" si="75"/>
        <v>1.0000000000000004</v>
      </c>
      <c r="AF53" s="65">
        <f t="shared" si="75"/>
        <v>1.0000000000000004</v>
      </c>
      <c r="AG53" s="65">
        <f t="shared" si="75"/>
        <v>1.0000000000000004</v>
      </c>
      <c r="AH53" s="26">
        <f t="shared" si="75"/>
        <v>1</v>
      </c>
      <c r="AI53" s="65">
        <f t="shared" si="75"/>
        <v>1</v>
      </c>
      <c r="AJ53" s="65">
        <f t="shared" si="75"/>
        <v>1</v>
      </c>
      <c r="AK53" s="26">
        <f t="shared" si="75"/>
        <v>1.0000000000000004</v>
      </c>
      <c r="AL53" s="65">
        <f t="shared" si="75"/>
        <v>1.0000000000000004</v>
      </c>
      <c r="AM53" s="65">
        <f t="shared" si="75"/>
        <v>1.0000000000000004</v>
      </c>
      <c r="AN53" s="26"/>
      <c r="AO53" s="65"/>
      <c r="AP53" s="65"/>
      <c r="AQ53" s="26"/>
      <c r="AR53" s="65"/>
      <c r="AS53" s="65"/>
      <c r="AT53" s="26"/>
      <c r="AU53" s="65"/>
      <c r="AV53" s="65"/>
      <c r="AW53" s="26"/>
      <c r="AX53" s="65"/>
      <c r="AY53" s="65"/>
      <c r="AZ53" s="26"/>
      <c r="BA53" s="65"/>
      <c r="BB53" s="65"/>
      <c r="BC53" s="26"/>
      <c r="BD53" s="65"/>
      <c r="BE53" s="65"/>
      <c r="BF53" s="26"/>
      <c r="BG53" s="65"/>
      <c r="BH53" s="65"/>
      <c r="BI53" s="26"/>
      <c r="BJ53" s="65"/>
      <c r="BK53" s="65"/>
      <c r="BL53" s="26"/>
      <c r="BM53" s="65"/>
      <c r="BN53" s="65"/>
      <c r="BO53" s="26"/>
      <c r="BP53" s="65"/>
      <c r="BQ53" s="65"/>
      <c r="BR53" s="26"/>
      <c r="BS53" s="65"/>
      <c r="BT53" s="65"/>
      <c r="BU53" s="26"/>
      <c r="BV53" s="65"/>
      <c r="BW53" s="65"/>
      <c r="BY53" s="60"/>
      <c r="BZ53" s="60"/>
      <c r="CA53" s="60"/>
      <c r="CB53" s="60"/>
    </row>
  </sheetData>
  <mergeCells count="15">
    <mergeCell ref="BY28:CB28"/>
    <mergeCell ref="V23:AG23"/>
    <mergeCell ref="D24:O24"/>
    <mergeCell ref="D23:O23"/>
    <mergeCell ref="V24:AG24"/>
    <mergeCell ref="AN24:AY24"/>
    <mergeCell ref="BF24:BQ24"/>
    <mergeCell ref="AH23:AM23"/>
    <mergeCell ref="P23:U23"/>
    <mergeCell ref="AN23:AY23"/>
    <mergeCell ref="BF23:BQ23"/>
    <mergeCell ref="A19:E19"/>
    <mergeCell ref="A20:E20"/>
    <mergeCell ref="A21:E21"/>
    <mergeCell ref="A22:E22"/>
  </mergeCells>
  <conditionalFormatting sqref="BY30:CB30">
    <cfRule type="colorScale" priority="3">
      <colorScale>
        <cfvo type="min"/>
        <cfvo type="percentile" val="50"/>
        <cfvo type="max"/>
        <color rgb="FFF8696B"/>
        <color rgb="FFFFEB84"/>
        <color rgb="FF63BE7B"/>
      </colorScale>
    </cfRule>
  </conditionalFormatting>
  <conditionalFormatting sqref="BY31:CB52">
    <cfRule type="colorScale" priority="35">
      <colorScale>
        <cfvo type="min"/>
        <cfvo type="percentile" val="50"/>
        <cfvo type="max"/>
        <color rgb="FFF8696B"/>
        <color rgb="FFFFEB84"/>
        <color rgb="FF63BE7B"/>
      </colorScale>
    </cfRule>
  </conditionalFormatting>
  <pageMargins left="0.7" right="0.7" top="0.75" bottom="0.75" header="0.3" footer="0.3"/>
  <pageSetup orientation="portrait" r:id="rId1"/>
  <headerFooter>
    <oddHeader>&amp;L&amp;"Calibri"&amp;11&amp;K000000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9B14-96CF-48B8-A8DC-FEF84D306E29}">
  <sheetPr>
    <pageSetUpPr fitToPage="1"/>
  </sheetPr>
  <dimension ref="A1:K21"/>
  <sheetViews>
    <sheetView tabSelected="1" zoomScaleNormal="100" workbookViewId="0">
      <selection activeCell="J17" sqref="J17"/>
    </sheetView>
  </sheetViews>
  <sheetFormatPr defaultColWidth="0" defaultRowHeight="15" zeroHeight="1"/>
  <cols>
    <col min="1" max="1" width="11.85546875" customWidth="1"/>
    <col min="2" max="2" width="38.85546875" bestFit="1" customWidth="1"/>
    <col min="3" max="3" width="18.7109375" customWidth="1"/>
    <col min="4" max="4" width="21.42578125" customWidth="1"/>
    <col min="5" max="5" width="21.28515625" customWidth="1"/>
    <col min="6" max="6" width="10.5703125" hidden="1" customWidth="1"/>
    <col min="7" max="7" width="11.85546875" hidden="1" customWidth="1"/>
    <col min="8" max="8" width="11.28515625" hidden="1" customWidth="1"/>
    <col min="9" max="9" width="13.85546875" hidden="1" customWidth="1"/>
    <col min="10" max="10" width="104" bestFit="1" customWidth="1"/>
    <col min="11" max="16384" width="9.140625" hidden="1"/>
  </cols>
  <sheetData>
    <row r="1" spans="1:11" ht="15" customHeight="1">
      <c r="A1" s="34" t="s">
        <v>26</v>
      </c>
      <c r="B1" s="52" t="s">
        <v>20</v>
      </c>
      <c r="C1" s="147" t="s">
        <v>8</v>
      </c>
      <c r="D1" s="148" t="s">
        <v>140</v>
      </c>
      <c r="E1" s="148"/>
      <c r="G1" s="1" t="s">
        <v>20</v>
      </c>
      <c r="H1" s="1" t="s">
        <v>21</v>
      </c>
      <c r="I1" s="1" t="s">
        <v>22</v>
      </c>
    </row>
    <row r="2" spans="1:11" hidden="1">
      <c r="A2" s="34" t="s">
        <v>27</v>
      </c>
      <c r="B2" s="52" t="s">
        <v>21</v>
      </c>
      <c r="C2" s="108" t="s">
        <v>0</v>
      </c>
      <c r="D2" s="149"/>
      <c r="E2" s="150"/>
      <c r="G2" s="32" t="s">
        <v>10</v>
      </c>
      <c r="H2" t="s">
        <v>3</v>
      </c>
      <c r="I2" t="s">
        <v>24</v>
      </c>
    </row>
    <row r="3" spans="1:11" hidden="1">
      <c r="A3" s="34" t="s">
        <v>28</v>
      </c>
      <c r="B3" s="52" t="s">
        <v>22</v>
      </c>
      <c r="C3" s="108" t="s">
        <v>25</v>
      </c>
      <c r="D3" s="149"/>
      <c r="E3" s="150"/>
      <c r="G3" s="32" t="s">
        <v>9</v>
      </c>
      <c r="H3" t="s">
        <v>0</v>
      </c>
      <c r="I3" t="s">
        <v>25</v>
      </c>
    </row>
    <row r="4" spans="1:11" ht="16.5">
      <c r="A4" s="34" t="s">
        <v>27</v>
      </c>
      <c r="B4" s="1" t="s">
        <v>117</v>
      </c>
      <c r="C4" s="109">
        <v>80</v>
      </c>
      <c r="D4" s="148" t="s">
        <v>141</v>
      </c>
      <c r="E4" s="148"/>
      <c r="G4" s="32" t="s">
        <v>8</v>
      </c>
      <c r="H4" t="s">
        <v>1</v>
      </c>
    </row>
    <row r="5" spans="1:11" ht="31.9" customHeight="1" thickBot="1">
      <c r="B5" s="30" t="s">
        <v>30</v>
      </c>
      <c r="C5" s="110" t="s">
        <v>86</v>
      </c>
      <c r="D5" s="151" t="s">
        <v>120</v>
      </c>
      <c r="E5" s="152" t="s">
        <v>130</v>
      </c>
      <c r="F5" s="1" t="s">
        <v>29</v>
      </c>
      <c r="G5" s="32" t="s">
        <v>11</v>
      </c>
      <c r="H5" t="s">
        <v>2</v>
      </c>
      <c r="J5" s="1" t="s">
        <v>129</v>
      </c>
    </row>
    <row r="6" spans="1:11" ht="15.75">
      <c r="A6" s="171" t="s">
        <v>118</v>
      </c>
      <c r="B6" s="9" t="s">
        <v>12</v>
      </c>
      <c r="C6" s="43">
        <f>$C$4*F6</f>
        <v>4.713717363078862</v>
      </c>
      <c r="D6" s="137">
        <v>0</v>
      </c>
      <c r="E6" s="35">
        <f t="shared" ref="E6:E13" si="0">C6-D6</f>
        <v>4.713717363078862</v>
      </c>
      <c r="F6" s="18">
        <f>HLOOKUP(B15,'Kundinsikt siffror RegionProfil'!D6:BQ14,2,FALSE)</f>
        <v>5.8921467038485775E-2</v>
      </c>
      <c r="G6" s="32"/>
      <c r="J6" s="138" t="s">
        <v>121</v>
      </c>
      <c r="K6" s="29"/>
    </row>
    <row r="7" spans="1:11" ht="15.75">
      <c r="A7" s="172"/>
      <c r="B7" s="10" t="s">
        <v>16</v>
      </c>
      <c r="C7" s="44">
        <f t="shared" ref="C7:C13" si="1">$C$4*F7</f>
        <v>9.238235734525432</v>
      </c>
      <c r="D7" s="137">
        <v>0</v>
      </c>
      <c r="E7" s="36">
        <f t="shared" si="0"/>
        <v>9.238235734525432</v>
      </c>
      <c r="F7" s="19">
        <f>HLOOKUP(B15,'Kundinsikt siffror RegionProfil'!D6:BQ14,3,FALSE)</f>
        <v>0.1154779466815679</v>
      </c>
      <c r="G7" s="32"/>
      <c r="J7" s="139" t="s">
        <v>122</v>
      </c>
      <c r="K7" s="29"/>
    </row>
    <row r="8" spans="1:11" ht="15.75">
      <c r="A8" s="172"/>
      <c r="B8" s="11" t="s">
        <v>18</v>
      </c>
      <c r="C8" s="45">
        <f t="shared" si="1"/>
        <v>10.045262074874216</v>
      </c>
      <c r="D8" s="137">
        <v>0</v>
      </c>
      <c r="E8" s="37">
        <f t="shared" si="0"/>
        <v>10.045262074874216</v>
      </c>
      <c r="F8" s="20">
        <f>HLOOKUP(B15,'Kundinsikt siffror RegionProfil'!D6:BQ14,4,FALSE)</f>
        <v>0.12556577593592771</v>
      </c>
      <c r="J8" s="140" t="s">
        <v>123</v>
      </c>
      <c r="K8" s="29"/>
    </row>
    <row r="9" spans="1:11" ht="16.5" thickBot="1">
      <c r="A9" s="173"/>
      <c r="B9" s="12" t="s">
        <v>23</v>
      </c>
      <c r="C9" s="46">
        <f t="shared" si="1"/>
        <v>18.313333192503997</v>
      </c>
      <c r="D9" s="137">
        <v>0</v>
      </c>
      <c r="E9" s="38">
        <f t="shared" si="0"/>
        <v>18.313333192503997</v>
      </c>
      <c r="F9" s="21">
        <f>HLOOKUP(B15,'Kundinsikt siffror RegionProfil'!D6:BQ14,5,FALSE)</f>
        <v>0.22891666490629994</v>
      </c>
      <c r="J9" s="141" t="s">
        <v>124</v>
      </c>
      <c r="K9" s="29"/>
    </row>
    <row r="10" spans="1:11" ht="16.5" thickBot="1">
      <c r="A10" s="136" t="s">
        <v>13</v>
      </c>
      <c r="B10" s="13" t="s">
        <v>13</v>
      </c>
      <c r="C10" s="47">
        <f t="shared" si="1"/>
        <v>9.7590914995633931</v>
      </c>
      <c r="D10" s="137">
        <v>0</v>
      </c>
      <c r="E10" s="39">
        <f t="shared" si="0"/>
        <v>9.7590914995633931</v>
      </c>
      <c r="F10" s="22">
        <f>HLOOKUP(B15,'Kundinsikt siffror RegionProfil'!D6:BQ14,6,FALSE)</f>
        <v>0.12198864374454241</v>
      </c>
      <c r="J10" s="142" t="s">
        <v>125</v>
      </c>
      <c r="K10" s="29"/>
    </row>
    <row r="11" spans="1:11" ht="15.75">
      <c r="A11" s="174" t="s">
        <v>119</v>
      </c>
      <c r="B11" s="14" t="s">
        <v>14</v>
      </c>
      <c r="C11" s="48">
        <f t="shared" si="1"/>
        <v>9.5456353452583169</v>
      </c>
      <c r="D11" s="137">
        <v>0</v>
      </c>
      <c r="E11" s="40">
        <f t="shared" si="0"/>
        <v>9.5456353452583169</v>
      </c>
      <c r="F11" s="23">
        <f>HLOOKUP(B15,'Kundinsikt siffror RegionProfil'!D6:BQ14,7,FALSE)</f>
        <v>0.11932044181572896</v>
      </c>
      <c r="J11" s="143" t="s">
        <v>126</v>
      </c>
      <c r="K11" s="29"/>
    </row>
    <row r="12" spans="1:11" ht="16.5" thickBot="1">
      <c r="A12" s="175"/>
      <c r="B12" s="15" t="s">
        <v>17</v>
      </c>
      <c r="C12" s="49">
        <f t="shared" si="1"/>
        <v>3.4866432460065444</v>
      </c>
      <c r="D12" s="137">
        <v>0</v>
      </c>
      <c r="E12" s="41">
        <f t="shared" si="0"/>
        <v>3.4866432460065444</v>
      </c>
      <c r="F12" s="24">
        <f>HLOOKUP(B15,'Kundinsikt siffror RegionProfil'!D6:BQ14,8,FALSE)</f>
        <v>4.3583040575081805E-2</v>
      </c>
      <c r="J12" s="144" t="s">
        <v>127</v>
      </c>
      <c r="K12" s="29"/>
    </row>
    <row r="13" spans="1:11" ht="15.75">
      <c r="B13" s="16" t="s">
        <v>31</v>
      </c>
      <c r="C13" s="50">
        <f t="shared" si="1"/>
        <v>14.898081544189242</v>
      </c>
      <c r="D13" s="137">
        <v>0</v>
      </c>
      <c r="E13" s="42">
        <f t="shared" si="0"/>
        <v>14.898081544189242</v>
      </c>
      <c r="F13" s="25">
        <f>HLOOKUP(B15,'Kundinsikt siffror RegionProfil'!D6:BQ14,9,FALSE)</f>
        <v>0.18622601930236554</v>
      </c>
      <c r="J13" s="145" t="s">
        <v>128</v>
      </c>
      <c r="K13" s="29"/>
    </row>
    <row r="14" spans="1:11" ht="15.75">
      <c r="B14" s="28" t="s">
        <v>39</v>
      </c>
      <c r="C14" s="51">
        <f>SUM(C6:C13)</f>
        <v>80.000000000000014</v>
      </c>
      <c r="D14" s="33">
        <f>SUM(D6:D13)</f>
        <v>0</v>
      </c>
      <c r="F14" s="60">
        <f>SUM(F6:F13)</f>
        <v>1</v>
      </c>
    </row>
    <row r="15" spans="1:11" hidden="1">
      <c r="B15" t="str">
        <f>CONCATENATE(C2,C1,C3)</f>
        <v>SupermarketÖstNej</v>
      </c>
    </row>
    <row r="16" spans="1:11" ht="38.25">
      <c r="C16" s="146" t="s">
        <v>142</v>
      </c>
      <c r="D16" s="176" t="s">
        <v>143</v>
      </c>
      <c r="E16" s="176"/>
    </row>
    <row r="17" spans="1:8" ht="34.15" customHeight="1">
      <c r="A17" s="178" t="s">
        <v>40</v>
      </c>
      <c r="B17" s="178"/>
      <c r="C17" s="178"/>
      <c r="D17" s="178"/>
      <c r="E17" s="178"/>
      <c r="F17" s="178"/>
    </row>
    <row r="18" spans="1:8">
      <c r="B18" s="177" t="s">
        <v>5</v>
      </c>
      <c r="C18" s="177"/>
      <c r="D18" s="177"/>
      <c r="E18" s="177"/>
      <c r="F18" s="177"/>
      <c r="G18" s="177"/>
      <c r="H18" s="177"/>
    </row>
    <row r="19" spans="1:8">
      <c r="B19" s="177" t="s">
        <v>6</v>
      </c>
      <c r="C19" s="177"/>
      <c r="D19" s="177"/>
      <c r="E19" s="177"/>
      <c r="F19" s="177"/>
      <c r="G19" s="177"/>
      <c r="H19" s="177"/>
    </row>
    <row r="20" spans="1:8">
      <c r="B20" s="177" t="s">
        <v>7</v>
      </c>
      <c r="C20" s="177"/>
      <c r="D20" s="177"/>
      <c r="E20" s="177"/>
      <c r="F20" s="177"/>
      <c r="G20" s="177"/>
      <c r="H20" s="177"/>
    </row>
    <row r="21" spans="1:8">
      <c r="B21" s="177" t="s">
        <v>4</v>
      </c>
      <c r="C21" s="177"/>
      <c r="D21" s="177"/>
      <c r="E21" s="177"/>
      <c r="F21" s="177"/>
      <c r="G21" s="177"/>
      <c r="H21" s="177"/>
    </row>
  </sheetData>
  <sheetProtection algorithmName="SHA-512" hashValue="j0J3WOvKPCPsN8n+iC4kZZBAPNLBFlMJ7x7zrbX+/DcA+Va2FoDJ7ar3Eo6VIt2+8Md7TYJkK951NCO3QJI0sQ==" saltValue="Ggydk6aszfyWA+T6MBYAPA==" spinCount="100000" sheet="1" objects="1" scenarios="1"/>
  <mergeCells count="8">
    <mergeCell ref="B20:H20"/>
    <mergeCell ref="B21:H21"/>
    <mergeCell ref="A17:F17"/>
    <mergeCell ref="A6:A9"/>
    <mergeCell ref="A11:A12"/>
    <mergeCell ref="D16:E16"/>
    <mergeCell ref="B18:H18"/>
    <mergeCell ref="B19:H19"/>
  </mergeCells>
  <phoneticPr fontId="23" type="noConversion"/>
  <conditionalFormatting sqref="E6:E13">
    <cfRule type="colorScale" priority="1">
      <colorScale>
        <cfvo type="min"/>
        <cfvo type="percentile" val="50"/>
        <cfvo type="max"/>
        <color rgb="FFF8696B"/>
        <color rgb="FFFFEB84"/>
        <color rgb="FF63BE7B"/>
      </colorScale>
    </cfRule>
  </conditionalFormatting>
  <dataValidations count="3">
    <dataValidation type="list" allowBlank="1" showInputMessage="1" showErrorMessage="1" sqref="C1" xr:uid="{F87B140B-B395-4B0D-BF2D-5F5E969BDE78}">
      <formula1>Namn_Period_1</formula1>
    </dataValidation>
    <dataValidation type="list" allowBlank="1" showInputMessage="1" showErrorMessage="1" sqref="C2:D2" xr:uid="{C1AE6D8F-46B6-47F6-914F-BD2AEC546A7E}">
      <formula1>$H$2:$H$7</formula1>
    </dataValidation>
    <dataValidation type="list" allowBlank="1" showInputMessage="1" showErrorMessage="1" sqref="C3:D3" xr:uid="{B5D05E9E-ED71-4B14-8A45-6DF720C68F25}">
      <formula1>$I$2:$I$3</formula1>
    </dataValidation>
  </dataValidations>
  <pageMargins left="0.70866141732283472" right="0.70866141732283472" top="0.74803149606299213" bottom="0.74803149606299213" header="0.31496062992125984" footer="0.31496062992125984"/>
  <pageSetup paperSize="9" orientation="landscape" horizontalDpi="1200" verticalDpi="1200" r:id="rId1"/>
  <headerFooter>
    <oddHeader>&amp;L&amp;"Calibri"&amp;11&amp;K000000  &amp;1#_x000D_</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148E8-31DF-4027-BA5D-EACB46EA194D}">
  <dimension ref="A1:R22"/>
  <sheetViews>
    <sheetView zoomScaleNormal="100" workbookViewId="0">
      <selection activeCell="A9" sqref="A9"/>
    </sheetView>
  </sheetViews>
  <sheetFormatPr defaultColWidth="0" defaultRowHeight="15" zeroHeight="1"/>
  <cols>
    <col min="1" max="1" width="40.28515625" customWidth="1"/>
    <col min="2" max="18" width="9.140625" customWidth="1"/>
    <col min="19" max="16384" width="9.140625" hidden="1"/>
  </cols>
  <sheetData>
    <row r="1" spans="1:3">
      <c r="A1" t="s">
        <v>77</v>
      </c>
      <c r="B1" s="88">
        <v>32</v>
      </c>
      <c r="C1" t="s">
        <v>78</v>
      </c>
    </row>
    <row r="2" spans="1:3"/>
    <row r="3" spans="1:3"/>
    <row r="4" spans="1:3"/>
    <row r="5" spans="1:3" ht="45">
      <c r="A5" s="121" t="s">
        <v>79</v>
      </c>
    </row>
    <row r="6" spans="1:3">
      <c r="A6" s="9" t="s">
        <v>12</v>
      </c>
    </row>
    <row r="7" spans="1:3">
      <c r="A7" s="10" t="s">
        <v>80</v>
      </c>
    </row>
    <row r="8" spans="1:3">
      <c r="A8" s="11" t="s">
        <v>18</v>
      </c>
    </row>
    <row r="9" spans="1:3">
      <c r="A9" s="12" t="s">
        <v>23</v>
      </c>
    </row>
    <row r="10" spans="1:3">
      <c r="A10" s="13" t="s">
        <v>13</v>
      </c>
    </row>
    <row r="11" spans="1:3">
      <c r="A11" s="14" t="s">
        <v>14</v>
      </c>
    </row>
    <row r="12" spans="1:3">
      <c r="A12" s="15" t="s">
        <v>17</v>
      </c>
    </row>
    <row r="13" spans="1:3">
      <c r="A13" s="16" t="s">
        <v>31</v>
      </c>
    </row>
    <row r="14" spans="1:3"/>
    <row r="15" spans="1:3"/>
    <row r="16" spans="1:3"/>
    <row r="17"/>
    <row r="18"/>
    <row r="19"/>
    <row r="20"/>
    <row r="21"/>
    <row r="22"/>
  </sheetData>
  <sheetProtection algorithmName="SHA-512" hashValue="8P7ggd/bYUVRoVzWBUtVxd4Fco3a5lxr5C8WKvdgNih3XvWR++nZsOHqJhMviTR4hhZ9nDAfDIM72La6TXNGzA==" saltValue="J3yQb8F3ClxOQ7+I9UIUgw==" spinCount="100000" sheet="1" objects="1" scenarios="1"/>
  <pageMargins left="0.7" right="0.7" top="0.75" bottom="0.75" header="0.3" footer="0.3"/>
  <headerFooter>
    <oddHeader>&amp;L&amp;"Calibri"&amp;11&amp;K000000  &amp;1#_x000D_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7E30A-7342-408B-91B9-6D7617C41B0F}">
  <sheetPr>
    <tabColor indexed="8"/>
    <pageSetUpPr fitToPage="1"/>
  </sheetPr>
  <dimension ref="A1:WVV51"/>
  <sheetViews>
    <sheetView topLeftCell="A12" zoomScaleNormal="100" workbookViewId="0">
      <selection activeCell="B30" sqref="B30"/>
    </sheetView>
  </sheetViews>
  <sheetFormatPr defaultColWidth="0" defaultRowHeight="12.75" customHeight="1" zeroHeight="1"/>
  <cols>
    <col min="1" max="1" width="3" style="113" customWidth="1"/>
    <col min="2" max="2" width="132" style="120" customWidth="1"/>
    <col min="3" max="13" width="9.140625" style="113" hidden="1" customWidth="1"/>
    <col min="14" max="14" width="10.28515625" style="113" hidden="1" customWidth="1"/>
    <col min="15" max="269" width="9.140625" style="113" hidden="1" customWidth="1"/>
    <col min="270" max="270" width="78.85546875" style="113" hidden="1" customWidth="1"/>
    <col min="271" max="525" width="9.140625" style="113" hidden="1" customWidth="1"/>
    <col min="526" max="526" width="78.85546875" style="113" hidden="1" customWidth="1"/>
    <col min="527" max="768" width="0" style="113" hidden="1"/>
    <col min="769" max="781" width="9.140625" style="113" hidden="1" customWidth="1"/>
    <col min="782" max="782" width="78.85546875" style="113" hidden="1" customWidth="1"/>
    <col min="783" max="1024" width="0" style="113" hidden="1"/>
    <col min="1025" max="1037" width="9.140625" style="113" hidden="1" customWidth="1"/>
    <col min="1038" max="1038" width="78.85546875" style="113" hidden="1" customWidth="1"/>
    <col min="1039" max="1280" width="0" style="113" hidden="1"/>
    <col min="1281" max="1293" width="9.140625" style="113" hidden="1" customWidth="1"/>
    <col min="1294" max="1294" width="78.85546875" style="113" hidden="1" customWidth="1"/>
    <col min="1295" max="1536" width="0" style="113" hidden="1"/>
    <col min="1537" max="1549" width="9.140625" style="113" hidden="1" customWidth="1"/>
    <col min="1550" max="1550" width="78.85546875" style="113" hidden="1" customWidth="1"/>
    <col min="1551" max="1792" width="0" style="113" hidden="1"/>
    <col min="1793" max="1805" width="9.140625" style="113" hidden="1" customWidth="1"/>
    <col min="1806" max="1806" width="78.85546875" style="113" hidden="1" customWidth="1"/>
    <col min="1807" max="2048" width="0" style="113" hidden="1"/>
    <col min="2049" max="2061" width="9.140625" style="113" hidden="1" customWidth="1"/>
    <col min="2062" max="2062" width="78.85546875" style="113" hidden="1" customWidth="1"/>
    <col min="2063" max="2304" width="0" style="113" hidden="1"/>
    <col min="2305" max="2317" width="9.140625" style="113" hidden="1" customWidth="1"/>
    <col min="2318" max="2318" width="78.85546875" style="113" hidden="1" customWidth="1"/>
    <col min="2319" max="2560" width="0" style="113" hidden="1"/>
    <col min="2561" max="2573" width="9.140625" style="113" hidden="1" customWidth="1"/>
    <col min="2574" max="2574" width="78.85546875" style="113" hidden="1" customWidth="1"/>
    <col min="2575" max="2816" width="0" style="113" hidden="1"/>
    <col min="2817" max="2829" width="9.140625" style="113" hidden="1" customWidth="1"/>
    <col min="2830" max="2830" width="78.85546875" style="113" hidden="1" customWidth="1"/>
    <col min="2831" max="3072" width="0" style="113" hidden="1"/>
    <col min="3073" max="3085" width="9.140625" style="113" hidden="1" customWidth="1"/>
    <col min="3086" max="3086" width="78.85546875" style="113" hidden="1" customWidth="1"/>
    <col min="3087" max="3328" width="0" style="113" hidden="1"/>
    <col min="3329" max="3341" width="9.140625" style="113" hidden="1" customWidth="1"/>
    <col min="3342" max="3342" width="78.85546875" style="113" hidden="1" customWidth="1"/>
    <col min="3343" max="3584" width="0" style="113" hidden="1"/>
    <col min="3585" max="3597" width="9.140625" style="113" hidden="1" customWidth="1"/>
    <col min="3598" max="3598" width="78.85546875" style="113" hidden="1" customWidth="1"/>
    <col min="3599" max="3840" width="0" style="113" hidden="1"/>
    <col min="3841" max="3853" width="9.140625" style="113" hidden="1" customWidth="1"/>
    <col min="3854" max="3854" width="78.85546875" style="113" hidden="1" customWidth="1"/>
    <col min="3855" max="4096" width="0" style="113" hidden="1"/>
    <col min="4097" max="4109" width="9.140625" style="113" hidden="1" customWidth="1"/>
    <col min="4110" max="4110" width="78.85546875" style="113" hidden="1" customWidth="1"/>
    <col min="4111" max="4352" width="0" style="113" hidden="1"/>
    <col min="4353" max="4365" width="9.140625" style="113" hidden="1" customWidth="1"/>
    <col min="4366" max="4366" width="78.85546875" style="113" hidden="1" customWidth="1"/>
    <col min="4367" max="4608" width="0" style="113" hidden="1"/>
    <col min="4609" max="4621" width="9.140625" style="113" hidden="1" customWidth="1"/>
    <col min="4622" max="4622" width="78.85546875" style="113" hidden="1" customWidth="1"/>
    <col min="4623" max="4864" width="0" style="113" hidden="1"/>
    <col min="4865" max="4877" width="9.140625" style="113" hidden="1" customWidth="1"/>
    <col min="4878" max="4878" width="78.85546875" style="113" hidden="1" customWidth="1"/>
    <col min="4879" max="5120" width="0" style="113" hidden="1"/>
    <col min="5121" max="5133" width="9.140625" style="113" hidden="1" customWidth="1"/>
    <col min="5134" max="5134" width="78.85546875" style="113" hidden="1" customWidth="1"/>
    <col min="5135" max="5376" width="0" style="113" hidden="1"/>
    <col min="5377" max="5389" width="9.140625" style="113" hidden="1" customWidth="1"/>
    <col min="5390" max="5390" width="78.85546875" style="113" hidden="1" customWidth="1"/>
    <col min="5391" max="5632" width="0" style="113" hidden="1"/>
    <col min="5633" max="5645" width="9.140625" style="113" hidden="1" customWidth="1"/>
    <col min="5646" max="5646" width="78.85546875" style="113" hidden="1" customWidth="1"/>
    <col min="5647" max="5888" width="0" style="113" hidden="1"/>
    <col min="5889" max="5901" width="9.140625" style="113" hidden="1" customWidth="1"/>
    <col min="5902" max="5902" width="78.85546875" style="113" hidden="1" customWidth="1"/>
    <col min="5903" max="6144" width="0" style="113" hidden="1"/>
    <col min="6145" max="6157" width="9.140625" style="113" hidden="1" customWidth="1"/>
    <col min="6158" max="6158" width="78.85546875" style="113" hidden="1" customWidth="1"/>
    <col min="6159" max="6400" width="0" style="113" hidden="1"/>
    <col min="6401" max="6413" width="9.140625" style="113" hidden="1" customWidth="1"/>
    <col min="6414" max="6414" width="78.85546875" style="113" hidden="1" customWidth="1"/>
    <col min="6415" max="6656" width="0" style="113" hidden="1"/>
    <col min="6657" max="6669" width="9.140625" style="113" hidden="1" customWidth="1"/>
    <col min="6670" max="6670" width="78.85546875" style="113" hidden="1" customWidth="1"/>
    <col min="6671" max="6912" width="0" style="113" hidden="1"/>
    <col min="6913" max="6925" width="9.140625" style="113" hidden="1" customWidth="1"/>
    <col min="6926" max="6926" width="78.85546875" style="113" hidden="1" customWidth="1"/>
    <col min="6927" max="7168" width="0" style="113" hidden="1"/>
    <col min="7169" max="7181" width="9.140625" style="113" hidden="1" customWidth="1"/>
    <col min="7182" max="7182" width="78.85546875" style="113" hidden="1" customWidth="1"/>
    <col min="7183" max="7424" width="0" style="113" hidden="1"/>
    <col min="7425" max="7437" width="9.140625" style="113" hidden="1" customWidth="1"/>
    <col min="7438" max="7438" width="78.85546875" style="113" hidden="1" customWidth="1"/>
    <col min="7439" max="7680" width="0" style="113" hidden="1"/>
    <col min="7681" max="7693" width="9.140625" style="113" hidden="1" customWidth="1"/>
    <col min="7694" max="7694" width="78.85546875" style="113" hidden="1" customWidth="1"/>
    <col min="7695" max="7936" width="0" style="113" hidden="1"/>
    <col min="7937" max="7949" width="9.140625" style="113" hidden="1" customWidth="1"/>
    <col min="7950" max="7950" width="78.85546875" style="113" hidden="1" customWidth="1"/>
    <col min="7951" max="8192" width="0" style="113" hidden="1"/>
    <col min="8193" max="8205" width="9.140625" style="113" hidden="1" customWidth="1"/>
    <col min="8206" max="8206" width="78.85546875" style="113" hidden="1" customWidth="1"/>
    <col min="8207" max="8448" width="0" style="113" hidden="1"/>
    <col min="8449" max="8461" width="9.140625" style="113" hidden="1" customWidth="1"/>
    <col min="8462" max="8462" width="78.85546875" style="113" hidden="1" customWidth="1"/>
    <col min="8463" max="8704" width="0" style="113" hidden="1"/>
    <col min="8705" max="8717" width="9.140625" style="113" hidden="1" customWidth="1"/>
    <col min="8718" max="8718" width="78.85546875" style="113" hidden="1" customWidth="1"/>
    <col min="8719" max="8960" width="0" style="113" hidden="1"/>
    <col min="8961" max="8973" width="9.140625" style="113" hidden="1" customWidth="1"/>
    <col min="8974" max="8974" width="78.85546875" style="113" hidden="1" customWidth="1"/>
    <col min="8975" max="9216" width="0" style="113" hidden="1"/>
    <col min="9217" max="9229" width="9.140625" style="113" hidden="1" customWidth="1"/>
    <col min="9230" max="9230" width="78.85546875" style="113" hidden="1" customWidth="1"/>
    <col min="9231" max="9472" width="0" style="113" hidden="1"/>
    <col min="9473" max="9485" width="9.140625" style="113" hidden="1" customWidth="1"/>
    <col min="9486" max="9486" width="78.85546875" style="113" hidden="1" customWidth="1"/>
    <col min="9487" max="9728" width="0" style="113" hidden="1"/>
    <col min="9729" max="9741" width="9.140625" style="113" hidden="1" customWidth="1"/>
    <col min="9742" max="9742" width="78.85546875" style="113" hidden="1" customWidth="1"/>
    <col min="9743" max="9984" width="0" style="113" hidden="1"/>
    <col min="9985" max="9997" width="9.140625" style="113" hidden="1" customWidth="1"/>
    <col min="9998" max="9998" width="78.85546875" style="113" hidden="1" customWidth="1"/>
    <col min="9999" max="10240" width="0" style="113" hidden="1"/>
    <col min="10241" max="10253" width="9.140625" style="113" hidden="1" customWidth="1"/>
    <col min="10254" max="10254" width="78.85546875" style="113" hidden="1" customWidth="1"/>
    <col min="10255" max="10496" width="0" style="113" hidden="1"/>
    <col min="10497" max="10509" width="9.140625" style="113" hidden="1" customWidth="1"/>
    <col min="10510" max="10510" width="78.85546875" style="113" hidden="1" customWidth="1"/>
    <col min="10511" max="10752" width="0" style="113" hidden="1"/>
    <col min="10753" max="10765" width="9.140625" style="113" hidden="1" customWidth="1"/>
    <col min="10766" max="10766" width="78.85546875" style="113" hidden="1" customWidth="1"/>
    <col min="10767" max="11008" width="0" style="113" hidden="1"/>
    <col min="11009" max="11021" width="9.140625" style="113" hidden="1" customWidth="1"/>
    <col min="11022" max="11022" width="78.85546875" style="113" hidden="1" customWidth="1"/>
    <col min="11023" max="11264" width="0" style="113" hidden="1"/>
    <col min="11265" max="11277" width="9.140625" style="113" hidden="1" customWidth="1"/>
    <col min="11278" max="11278" width="78.85546875" style="113" hidden="1" customWidth="1"/>
    <col min="11279" max="11520" width="0" style="113" hidden="1"/>
    <col min="11521" max="11533" width="9.140625" style="113" hidden="1" customWidth="1"/>
    <col min="11534" max="11534" width="78.85546875" style="113" hidden="1" customWidth="1"/>
    <col min="11535" max="11776" width="0" style="113" hidden="1"/>
    <col min="11777" max="11789" width="9.140625" style="113" hidden="1" customWidth="1"/>
    <col min="11790" max="11790" width="78.85546875" style="113" hidden="1" customWidth="1"/>
    <col min="11791" max="12032" width="0" style="113" hidden="1"/>
    <col min="12033" max="12045" width="9.140625" style="113" hidden="1" customWidth="1"/>
    <col min="12046" max="12046" width="78.85546875" style="113" hidden="1" customWidth="1"/>
    <col min="12047" max="12288" width="0" style="113" hidden="1"/>
    <col min="12289" max="12301" width="9.140625" style="113" hidden="1" customWidth="1"/>
    <col min="12302" max="12302" width="78.85546875" style="113" hidden="1" customWidth="1"/>
    <col min="12303" max="12544" width="0" style="113" hidden="1"/>
    <col min="12545" max="12557" width="9.140625" style="113" hidden="1" customWidth="1"/>
    <col min="12558" max="12558" width="78.85546875" style="113" hidden="1" customWidth="1"/>
    <col min="12559" max="12800" width="0" style="113" hidden="1"/>
    <col min="12801" max="12813" width="9.140625" style="113" hidden="1" customWidth="1"/>
    <col min="12814" max="12814" width="78.85546875" style="113" hidden="1" customWidth="1"/>
    <col min="12815" max="13056" width="0" style="113" hidden="1"/>
    <col min="13057" max="13069" width="9.140625" style="113" hidden="1" customWidth="1"/>
    <col min="13070" max="13070" width="78.85546875" style="113" hidden="1" customWidth="1"/>
    <col min="13071" max="13312" width="0" style="113" hidden="1"/>
    <col min="13313" max="13325" width="9.140625" style="113" hidden="1" customWidth="1"/>
    <col min="13326" max="13326" width="78.85546875" style="113" hidden="1" customWidth="1"/>
    <col min="13327" max="13568" width="0" style="113" hidden="1"/>
    <col min="13569" max="13581" width="9.140625" style="113" hidden="1" customWidth="1"/>
    <col min="13582" max="13582" width="78.85546875" style="113" hidden="1" customWidth="1"/>
    <col min="13583" max="13824" width="0" style="113" hidden="1"/>
    <col min="13825" max="13837" width="9.140625" style="113" hidden="1" customWidth="1"/>
    <col min="13838" max="13838" width="78.85546875" style="113" hidden="1" customWidth="1"/>
    <col min="13839" max="14080" width="0" style="113" hidden="1"/>
    <col min="14081" max="14093" width="9.140625" style="113" hidden="1" customWidth="1"/>
    <col min="14094" max="14094" width="78.85546875" style="113" hidden="1" customWidth="1"/>
    <col min="14095" max="14336" width="0" style="113" hidden="1"/>
    <col min="14337" max="14349" width="9.140625" style="113" hidden="1" customWidth="1"/>
    <col min="14350" max="14350" width="78.85546875" style="113" hidden="1" customWidth="1"/>
    <col min="14351" max="14592" width="0" style="113" hidden="1"/>
    <col min="14593" max="14605" width="9.140625" style="113" hidden="1" customWidth="1"/>
    <col min="14606" max="14606" width="78.85546875" style="113" hidden="1" customWidth="1"/>
    <col min="14607" max="14848" width="0" style="113" hidden="1"/>
    <col min="14849" max="14861" width="9.140625" style="113" hidden="1" customWidth="1"/>
    <col min="14862" max="14862" width="78.85546875" style="113" hidden="1" customWidth="1"/>
    <col min="14863" max="15104" width="0" style="113" hidden="1"/>
    <col min="15105" max="15117" width="9.140625" style="113" hidden="1" customWidth="1"/>
    <col min="15118" max="15118" width="78.85546875" style="113" hidden="1" customWidth="1"/>
    <col min="15119" max="15360" width="0" style="113" hidden="1"/>
    <col min="15361" max="15373" width="9.140625" style="113" hidden="1" customWidth="1"/>
    <col min="15374" max="15374" width="78.85546875" style="113" hidden="1" customWidth="1"/>
    <col min="15375" max="15616" width="0" style="113" hidden="1"/>
    <col min="15617" max="15629" width="9.140625" style="113" hidden="1" customWidth="1"/>
    <col min="15630" max="15630" width="78.85546875" style="113" hidden="1" customWidth="1"/>
    <col min="15631" max="15872" width="0" style="113" hidden="1"/>
    <col min="15873" max="15885" width="9.140625" style="113" hidden="1" customWidth="1"/>
    <col min="15886" max="15886" width="78.85546875" style="113" hidden="1" customWidth="1"/>
    <col min="15887" max="16128" width="0" style="113" hidden="1"/>
    <col min="16129" max="16141" width="9.140625" style="113" hidden="1" customWidth="1"/>
    <col min="16142" max="16142" width="78.85546875" style="113" hidden="1" customWidth="1"/>
    <col min="16143" max="16384" width="0" style="113" hidden="1"/>
  </cols>
  <sheetData>
    <row r="1" spans="1:11" ht="15">
      <c r="A1" s="111"/>
      <c r="B1" s="112"/>
      <c r="C1" s="111"/>
      <c r="D1" s="111"/>
      <c r="E1" s="111"/>
      <c r="F1" s="111"/>
      <c r="G1" s="111"/>
      <c r="H1" s="111"/>
      <c r="I1" s="111"/>
      <c r="J1" s="111"/>
      <c r="K1" s="111"/>
    </row>
    <row r="2" spans="1:11" ht="33.75">
      <c r="A2" s="111"/>
      <c r="B2" s="114" t="s">
        <v>132</v>
      </c>
      <c r="C2" s="111"/>
      <c r="D2" s="111"/>
      <c r="E2" s="111"/>
      <c r="F2" s="111"/>
      <c r="G2" s="111"/>
      <c r="H2" s="111"/>
      <c r="I2" s="111"/>
      <c r="J2" s="111"/>
      <c r="K2" s="111"/>
    </row>
    <row r="3" spans="1:11" ht="15">
      <c r="A3" s="111"/>
      <c r="B3" s="112"/>
      <c r="C3" s="111"/>
      <c r="D3" s="111"/>
      <c r="E3" s="111"/>
      <c r="F3" s="111"/>
      <c r="G3" s="111"/>
      <c r="H3" s="111"/>
      <c r="I3" s="111"/>
      <c r="J3" s="111"/>
      <c r="K3" s="111"/>
    </row>
    <row r="4" spans="1:11" ht="22.5" customHeight="1">
      <c r="A4" s="111"/>
      <c r="B4" s="115" t="s">
        <v>64</v>
      </c>
      <c r="C4" s="111"/>
      <c r="D4" s="111"/>
      <c r="E4" s="111"/>
      <c r="F4" s="111"/>
      <c r="G4" s="111"/>
      <c r="H4" s="111"/>
      <c r="I4" s="111"/>
      <c r="J4" s="111"/>
      <c r="K4" s="111"/>
    </row>
    <row r="5" spans="1:11" ht="15">
      <c r="A5" s="111"/>
      <c r="B5" s="112" t="s">
        <v>131</v>
      </c>
      <c r="C5" s="111"/>
      <c r="D5" s="111"/>
      <c r="E5" s="111"/>
      <c r="F5" s="111"/>
      <c r="G5" s="111"/>
      <c r="H5" s="111"/>
      <c r="I5" s="111"/>
      <c r="J5" s="111"/>
      <c r="K5" s="111"/>
    </row>
    <row r="6" spans="1:11" ht="15.75">
      <c r="A6" s="111"/>
      <c r="B6" s="112" t="s">
        <v>65</v>
      </c>
      <c r="C6" s="112"/>
      <c r="D6" s="112"/>
      <c r="E6" s="112"/>
      <c r="F6" s="112"/>
      <c r="G6" s="111"/>
      <c r="H6" s="111"/>
      <c r="I6" s="111"/>
      <c r="J6" s="111"/>
      <c r="K6" s="111"/>
    </row>
    <row r="7" spans="1:11" ht="15.75">
      <c r="A7" s="111"/>
      <c r="B7" s="112" t="s">
        <v>66</v>
      </c>
      <c r="C7" s="112"/>
      <c r="D7" s="112"/>
      <c r="E7" s="112"/>
      <c r="F7" s="112"/>
      <c r="G7" s="111"/>
      <c r="H7" s="111"/>
      <c r="I7" s="111"/>
      <c r="J7" s="111"/>
      <c r="K7" s="111"/>
    </row>
    <row r="8" spans="1:11" ht="15.75">
      <c r="A8" s="111"/>
      <c r="B8" s="112" t="s">
        <v>67</v>
      </c>
      <c r="C8" s="112"/>
      <c r="D8" s="112"/>
      <c r="E8" s="112"/>
      <c r="F8" s="112"/>
      <c r="G8" s="111"/>
      <c r="H8" s="111"/>
      <c r="I8" s="111"/>
      <c r="J8" s="111"/>
      <c r="K8" s="111"/>
    </row>
    <row r="9" spans="1:11" ht="15.75">
      <c r="A9" s="111"/>
      <c r="B9" s="112" t="s">
        <v>68</v>
      </c>
      <c r="C9" s="112"/>
      <c r="D9" s="112"/>
      <c r="E9" s="112"/>
      <c r="F9" s="112"/>
      <c r="G9" s="111"/>
      <c r="H9" s="111"/>
      <c r="I9" s="111"/>
      <c r="J9" s="111"/>
      <c r="K9" s="111"/>
    </row>
    <row r="10" spans="1:11" ht="28.5" customHeight="1">
      <c r="A10" s="111"/>
      <c r="B10" s="115" t="s">
        <v>81</v>
      </c>
      <c r="C10" s="111"/>
      <c r="D10" s="111"/>
      <c r="E10" s="111"/>
      <c r="F10" s="111"/>
      <c r="G10" s="111"/>
      <c r="H10" s="111"/>
      <c r="I10" s="111"/>
      <c r="J10" s="111"/>
      <c r="K10" s="111"/>
    </row>
    <row r="11" spans="1:11" ht="15.75">
      <c r="A11" s="111"/>
      <c r="B11" s="112" t="s">
        <v>82</v>
      </c>
      <c r="C11" s="111"/>
      <c r="D11" s="111"/>
      <c r="E11" s="111"/>
      <c r="F11" s="111"/>
      <c r="G11" s="111"/>
      <c r="H11" s="111"/>
      <c r="I11" s="111"/>
      <c r="J11" s="111"/>
      <c r="K11" s="111"/>
    </row>
    <row r="12" spans="1:11" ht="39.75" customHeight="1">
      <c r="A12" s="111"/>
      <c r="B12" s="112" t="s">
        <v>83</v>
      </c>
      <c r="C12" s="111"/>
      <c r="D12" s="111"/>
      <c r="E12" s="111"/>
      <c r="F12" s="111"/>
      <c r="G12" s="111"/>
      <c r="H12" s="111"/>
      <c r="I12" s="111"/>
      <c r="J12" s="111"/>
      <c r="K12" s="111"/>
    </row>
    <row r="13" spans="1:11" ht="30">
      <c r="A13" s="111"/>
      <c r="B13" s="112" t="s">
        <v>84</v>
      </c>
      <c r="C13" s="111"/>
      <c r="D13" s="111"/>
      <c r="E13" s="111"/>
      <c r="F13" s="111"/>
      <c r="G13" s="111"/>
      <c r="H13" s="111"/>
      <c r="I13" s="111"/>
      <c r="J13" s="111"/>
      <c r="K13" s="111"/>
    </row>
    <row r="14" spans="1:11" ht="18.75">
      <c r="A14" s="111"/>
      <c r="B14" s="115" t="s">
        <v>69</v>
      </c>
      <c r="C14" s="111"/>
      <c r="D14" s="111"/>
      <c r="E14" s="111"/>
      <c r="F14" s="111"/>
      <c r="G14" s="111"/>
      <c r="H14" s="111"/>
      <c r="I14" s="111"/>
      <c r="J14" s="111"/>
      <c r="K14" s="111"/>
    </row>
    <row r="15" spans="1:11" ht="15">
      <c r="A15" s="111"/>
      <c r="B15" s="112" t="s">
        <v>85</v>
      </c>
      <c r="C15" s="111"/>
      <c r="D15" s="111"/>
      <c r="E15" s="111"/>
      <c r="F15" s="111"/>
      <c r="G15" s="111"/>
      <c r="H15" s="111"/>
      <c r="I15" s="111"/>
      <c r="J15" s="111"/>
      <c r="K15" s="111"/>
    </row>
    <row r="16" spans="1:11" ht="15">
      <c r="A16" s="111"/>
      <c r="B16" s="112" t="s">
        <v>70</v>
      </c>
      <c r="C16" s="111"/>
      <c r="D16" s="111"/>
      <c r="E16" s="111"/>
      <c r="F16" s="111"/>
      <c r="G16" s="111"/>
      <c r="H16" s="111"/>
      <c r="I16" s="111"/>
      <c r="J16" s="111"/>
      <c r="K16" s="111"/>
    </row>
    <row r="17" spans="1:11" ht="15">
      <c r="A17" s="111"/>
      <c r="B17" s="112"/>
      <c r="C17" s="111"/>
      <c r="D17" s="111"/>
      <c r="E17" s="111"/>
      <c r="F17" s="111"/>
      <c r="G17" s="111"/>
      <c r="H17" s="111"/>
      <c r="I17" s="111"/>
      <c r="J17" s="111"/>
      <c r="K17" s="111"/>
    </row>
    <row r="18" spans="1:11" ht="18">
      <c r="A18" s="111"/>
      <c r="B18" s="117" t="s">
        <v>86</v>
      </c>
      <c r="C18" s="111"/>
      <c r="D18" s="111"/>
      <c r="E18" s="111"/>
      <c r="F18" s="111"/>
      <c r="G18" s="111"/>
      <c r="H18" s="111"/>
      <c r="I18" s="111"/>
      <c r="J18" s="111"/>
      <c r="K18" s="111"/>
    </row>
    <row r="19" spans="1:11" ht="30">
      <c r="A19" s="111"/>
      <c r="B19" s="112" t="s">
        <v>133</v>
      </c>
      <c r="C19" s="111"/>
      <c r="D19" s="111"/>
      <c r="E19" s="111"/>
      <c r="F19" s="111"/>
      <c r="G19" s="111"/>
      <c r="H19" s="111"/>
      <c r="I19" s="111"/>
      <c r="J19" s="111"/>
      <c r="K19" s="111"/>
    </row>
    <row r="20" spans="1:11" ht="30">
      <c r="A20" s="111"/>
      <c r="B20" s="112" t="s">
        <v>87</v>
      </c>
      <c r="C20" s="111"/>
      <c r="D20" s="111"/>
      <c r="E20" s="111"/>
      <c r="F20" s="111"/>
      <c r="G20" s="111"/>
      <c r="H20" s="111"/>
      <c r="I20" s="111"/>
      <c r="J20" s="111"/>
      <c r="K20" s="111"/>
    </row>
    <row r="21" spans="1:11" ht="15">
      <c r="A21" s="111"/>
      <c r="B21" s="112"/>
      <c r="C21" s="111"/>
      <c r="D21" s="111"/>
      <c r="E21" s="111"/>
      <c r="F21" s="111"/>
      <c r="G21" s="111"/>
      <c r="H21" s="111"/>
      <c r="I21" s="111"/>
      <c r="J21" s="111"/>
      <c r="K21" s="111"/>
    </row>
    <row r="22" spans="1:11" ht="18">
      <c r="A22" s="111"/>
      <c r="B22" s="117" t="s">
        <v>71</v>
      </c>
      <c r="C22" s="111"/>
      <c r="D22" s="111"/>
      <c r="E22" s="111"/>
      <c r="F22" s="111"/>
      <c r="G22" s="111"/>
      <c r="H22" s="111"/>
      <c r="I22" s="111"/>
      <c r="J22" s="111"/>
      <c r="K22" s="111"/>
    </row>
    <row r="23" spans="1:11" ht="15">
      <c r="A23" s="111"/>
      <c r="B23" s="112" t="s">
        <v>137</v>
      </c>
      <c r="C23" s="111"/>
      <c r="D23" s="111"/>
      <c r="E23" s="111"/>
      <c r="F23" s="111"/>
      <c r="G23" s="111"/>
      <c r="H23" s="111"/>
      <c r="I23" s="111"/>
      <c r="J23" s="111"/>
      <c r="K23" s="111"/>
    </row>
    <row r="24" spans="1:11" ht="30.75">
      <c r="A24" s="111"/>
      <c r="B24" s="112" t="s">
        <v>72</v>
      </c>
      <c r="C24" s="111"/>
      <c r="D24" s="111"/>
      <c r="E24" s="111"/>
      <c r="F24" s="111"/>
      <c r="G24" s="111"/>
      <c r="H24" s="111"/>
      <c r="I24" s="111"/>
      <c r="J24" s="111"/>
      <c r="K24" s="111"/>
    </row>
    <row r="25" spans="1:11" ht="15">
      <c r="A25" s="111"/>
      <c r="B25" s="112"/>
      <c r="C25" s="111"/>
      <c r="D25" s="111"/>
      <c r="E25" s="111"/>
      <c r="F25" s="111"/>
      <c r="G25" s="111"/>
      <c r="H25" s="111"/>
      <c r="I25" s="111"/>
      <c r="J25" s="111"/>
      <c r="K25" s="111"/>
    </row>
    <row r="26" spans="1:11" ht="36">
      <c r="A26" s="111"/>
      <c r="B26" s="117" t="s">
        <v>136</v>
      </c>
      <c r="C26" s="111"/>
      <c r="D26" s="111"/>
      <c r="E26" s="111"/>
      <c r="F26" s="111"/>
      <c r="G26" s="111"/>
      <c r="H26" s="111"/>
      <c r="I26" s="111"/>
      <c r="J26" s="111"/>
      <c r="K26" s="111"/>
    </row>
    <row r="27" spans="1:11" ht="15">
      <c r="A27" s="111"/>
      <c r="B27" s="118" t="s">
        <v>88</v>
      </c>
      <c r="C27" s="111"/>
      <c r="D27" s="111"/>
      <c r="E27" s="111"/>
      <c r="F27" s="111"/>
      <c r="G27" s="111"/>
      <c r="H27" s="111"/>
      <c r="I27" s="111"/>
      <c r="J27" s="111"/>
      <c r="K27" s="111"/>
    </row>
    <row r="28" spans="1:11" ht="15">
      <c r="A28" s="111"/>
      <c r="B28" s="118" t="s">
        <v>89</v>
      </c>
      <c r="C28" s="111"/>
      <c r="D28" s="111"/>
      <c r="E28" s="111"/>
      <c r="F28" s="111"/>
      <c r="G28" s="111"/>
      <c r="H28" s="111"/>
      <c r="I28" s="111"/>
      <c r="J28" s="111"/>
      <c r="K28" s="111"/>
    </row>
    <row r="29" spans="1:11" ht="15">
      <c r="A29" s="111"/>
      <c r="B29" s="118" t="s">
        <v>90</v>
      </c>
      <c r="C29" s="111"/>
      <c r="D29" s="111"/>
      <c r="E29" s="111"/>
      <c r="F29" s="111"/>
      <c r="G29" s="111"/>
      <c r="H29" s="111"/>
      <c r="I29" s="111"/>
      <c r="J29" s="111"/>
      <c r="K29" s="111"/>
    </row>
    <row r="30" spans="1:11" ht="15">
      <c r="A30" s="111"/>
      <c r="B30" s="118"/>
      <c r="C30" s="111"/>
      <c r="D30" s="111"/>
      <c r="E30" s="111"/>
      <c r="F30" s="111"/>
      <c r="G30" s="111"/>
      <c r="H30" s="111"/>
      <c r="I30" s="111"/>
      <c r="J30" s="111"/>
      <c r="K30" s="111"/>
    </row>
    <row r="31" spans="1:11" ht="15.75">
      <c r="A31" s="111"/>
      <c r="B31" s="116" t="s">
        <v>73</v>
      </c>
      <c r="C31" s="111"/>
      <c r="D31" s="111"/>
      <c r="E31" s="111"/>
      <c r="F31" s="111"/>
      <c r="G31" s="111"/>
      <c r="H31" s="111"/>
      <c r="I31" s="111"/>
      <c r="J31" s="111"/>
      <c r="K31" s="111"/>
    </row>
    <row r="32" spans="1:11" ht="15">
      <c r="A32" s="111"/>
      <c r="B32" s="119" t="s">
        <v>74</v>
      </c>
      <c r="C32" s="111"/>
      <c r="D32" s="111"/>
      <c r="E32" s="111"/>
      <c r="F32" s="111"/>
      <c r="G32" s="111"/>
      <c r="H32" s="111"/>
      <c r="I32" s="111"/>
      <c r="J32" s="111"/>
      <c r="K32" s="111"/>
    </row>
    <row r="33" spans="1:11" ht="15">
      <c r="A33" s="111"/>
      <c r="B33" s="119" t="s">
        <v>75</v>
      </c>
      <c r="C33" s="111"/>
      <c r="D33" s="111"/>
      <c r="E33" s="111"/>
      <c r="F33" s="111"/>
      <c r="G33" s="111"/>
      <c r="H33" s="111"/>
      <c r="I33" s="111"/>
      <c r="J33" s="111"/>
      <c r="K33" s="111"/>
    </row>
    <row r="34" spans="1:11" ht="15">
      <c r="A34" s="111"/>
      <c r="B34" s="119" t="s">
        <v>76</v>
      </c>
      <c r="C34" s="111"/>
      <c r="D34" s="111"/>
      <c r="E34" s="111"/>
      <c r="F34" s="111"/>
      <c r="G34" s="111"/>
      <c r="H34" s="111"/>
      <c r="I34" s="111"/>
      <c r="J34" s="111"/>
      <c r="K34" s="111"/>
    </row>
    <row r="35" spans="1:11" ht="15">
      <c r="A35" s="111"/>
      <c r="B35" s="122"/>
      <c r="C35" s="111"/>
      <c r="D35" s="111"/>
      <c r="E35" s="111"/>
      <c r="F35" s="111"/>
      <c r="G35" s="111"/>
      <c r="H35" s="111"/>
      <c r="I35" s="111"/>
      <c r="J35" s="111"/>
      <c r="K35" s="111"/>
    </row>
    <row r="36" spans="1:11" ht="18">
      <c r="A36" s="111"/>
      <c r="B36" s="117" t="s">
        <v>135</v>
      </c>
      <c r="C36" s="111"/>
      <c r="D36" s="111"/>
      <c r="E36" s="111"/>
      <c r="F36" s="111"/>
      <c r="G36" s="111"/>
      <c r="H36" s="111"/>
      <c r="I36" s="111"/>
      <c r="J36" s="111"/>
      <c r="K36" s="111"/>
    </row>
    <row r="37" spans="1:11" ht="15">
      <c r="A37" s="111"/>
      <c r="B37" s="123" t="s">
        <v>138</v>
      </c>
      <c r="C37" s="111"/>
      <c r="D37" s="111"/>
      <c r="E37" s="111"/>
      <c r="F37" s="111"/>
      <c r="G37" s="111"/>
      <c r="H37" s="111"/>
      <c r="I37" s="111"/>
      <c r="J37" s="111"/>
      <c r="K37" s="111"/>
    </row>
    <row r="38" spans="1:11" ht="38.25">
      <c r="B38" s="123" t="s">
        <v>91</v>
      </c>
    </row>
    <row r="39" spans="1:11">
      <c r="B39" s="122"/>
    </row>
    <row r="40" spans="1:11" ht="18">
      <c r="B40" s="117" t="s">
        <v>92</v>
      </c>
    </row>
    <row r="41" spans="1:11" ht="12.75" customHeight="1">
      <c r="B41" s="122" t="s">
        <v>134</v>
      </c>
    </row>
    <row r="42" spans="1:11" ht="12.75" customHeight="1">
      <c r="B42" s="123"/>
    </row>
    <row r="43" spans="1:11" ht="18">
      <c r="B43" s="117" t="s">
        <v>93</v>
      </c>
    </row>
    <row r="44" spans="1:11" ht="28.5">
      <c r="B44" s="124" t="s">
        <v>139</v>
      </c>
    </row>
    <row r="45" spans="1:11" ht="12.75" customHeight="1">
      <c r="B45" s="119"/>
    </row>
    <row r="46" spans="1:11" ht="18">
      <c r="B46" s="117" t="s">
        <v>94</v>
      </c>
    </row>
    <row r="47" spans="1:11" ht="12.75" customHeight="1">
      <c r="B47" s="124" t="s">
        <v>95</v>
      </c>
    </row>
    <row r="48" spans="1:11" ht="12.75" customHeight="1">
      <c r="B48" s="125" t="s">
        <v>96</v>
      </c>
    </row>
    <row r="49" spans="2:2" ht="12.75" customHeight="1">
      <c r="B49" s="125" t="s">
        <v>97</v>
      </c>
    </row>
    <row r="50" spans="2:2" ht="12.75" customHeight="1"/>
    <row r="51" spans="2:2" ht="12.75" customHeight="1"/>
  </sheetData>
  <sheetProtection algorithmName="SHA-512" hashValue="qQfdUen+75rpihFI8Un5hXzihM07v5f9Gn2Z4rvZbLBHqx9KC0rU6gBPhn8hvQ5PMVvVTicn/IzzJNJECq30Ew==" saltValue="68aH7f/8aafbGVgtrNKh0A==" spinCount="100000" sheet="1" objects="1" scenarios="1"/>
  <pageMargins left="0.74803149606299213" right="0.74803149606299213" top="0.98425196850393704" bottom="0.98425196850393704" header="0.51181102362204722" footer="0.51181102362204722"/>
  <pageSetup paperSize="9" scale="61" orientation="portrait" verticalDpi="1200" r:id="rId1"/>
  <headerFooter alignWithMargins="0">
    <oddHeader>&amp;L&amp;"Calibri"&amp;11&amp;K000000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390E-F699-46B4-9732-440D81C2FB4B}">
  <sheetPr>
    <tabColor indexed="8"/>
    <pageSetUpPr fitToPage="1"/>
  </sheetPr>
  <dimension ref="A1:WVV27"/>
  <sheetViews>
    <sheetView zoomScaleNormal="100" workbookViewId="0">
      <selection activeCell="B3" sqref="B3"/>
    </sheetView>
  </sheetViews>
  <sheetFormatPr defaultColWidth="0" defaultRowHeight="12.75" customHeight="1" zeroHeight="1"/>
  <cols>
    <col min="1" max="1" width="3.42578125" style="113" customWidth="1"/>
    <col min="2" max="2" width="108.42578125" style="113" customWidth="1"/>
    <col min="3" max="13" width="9.140625" style="113" hidden="1" customWidth="1"/>
    <col min="14" max="14" width="51.140625" style="113" hidden="1" customWidth="1"/>
    <col min="15" max="269" width="9.140625" style="113" hidden="1" customWidth="1"/>
    <col min="270" max="270" width="51.140625" style="113" hidden="1" customWidth="1"/>
    <col min="271" max="512" width="0" style="113" hidden="1"/>
    <col min="513" max="525" width="9.140625" style="113" hidden="1" customWidth="1"/>
    <col min="526" max="526" width="51.140625" style="113" hidden="1" customWidth="1"/>
    <col min="527" max="768" width="0" style="113" hidden="1"/>
    <col min="769" max="781" width="9.140625" style="113" hidden="1" customWidth="1"/>
    <col min="782" max="782" width="51.140625" style="113" hidden="1" customWidth="1"/>
    <col min="783" max="1024" width="0" style="113" hidden="1"/>
    <col min="1025" max="1037" width="9.140625" style="113" hidden="1" customWidth="1"/>
    <col min="1038" max="1038" width="51.140625" style="113" hidden="1" customWidth="1"/>
    <col min="1039" max="1280" width="0" style="113" hidden="1"/>
    <col min="1281" max="1293" width="9.140625" style="113" hidden="1" customWidth="1"/>
    <col min="1294" max="1294" width="51.140625" style="113" hidden="1" customWidth="1"/>
    <col min="1295" max="1536" width="0" style="113" hidden="1"/>
    <col min="1537" max="1549" width="9.140625" style="113" hidden="1" customWidth="1"/>
    <col min="1550" max="1550" width="51.140625" style="113" hidden="1" customWidth="1"/>
    <col min="1551" max="1792" width="0" style="113" hidden="1"/>
    <col min="1793" max="1805" width="9.140625" style="113" hidden="1" customWidth="1"/>
    <col min="1806" max="1806" width="51.140625" style="113" hidden="1" customWidth="1"/>
    <col min="1807" max="2048" width="0" style="113" hidden="1"/>
    <col min="2049" max="2061" width="9.140625" style="113" hidden="1" customWidth="1"/>
    <col min="2062" max="2062" width="51.140625" style="113" hidden="1" customWidth="1"/>
    <col min="2063" max="2304" width="0" style="113" hidden="1"/>
    <col min="2305" max="2317" width="9.140625" style="113" hidden="1" customWidth="1"/>
    <col min="2318" max="2318" width="51.140625" style="113" hidden="1" customWidth="1"/>
    <col min="2319" max="2560" width="0" style="113" hidden="1"/>
    <col min="2561" max="2573" width="9.140625" style="113" hidden="1" customWidth="1"/>
    <col min="2574" max="2574" width="51.140625" style="113" hidden="1" customWidth="1"/>
    <col min="2575" max="2816" width="0" style="113" hidden="1"/>
    <col min="2817" max="2829" width="9.140625" style="113" hidden="1" customWidth="1"/>
    <col min="2830" max="2830" width="51.140625" style="113" hidden="1" customWidth="1"/>
    <col min="2831" max="3072" width="0" style="113" hidden="1"/>
    <col min="3073" max="3085" width="9.140625" style="113" hidden="1" customWidth="1"/>
    <col min="3086" max="3086" width="51.140625" style="113" hidden="1" customWidth="1"/>
    <col min="3087" max="3328" width="0" style="113" hidden="1"/>
    <col min="3329" max="3341" width="9.140625" style="113" hidden="1" customWidth="1"/>
    <col min="3342" max="3342" width="51.140625" style="113" hidden="1" customWidth="1"/>
    <col min="3343" max="3584" width="0" style="113" hidden="1"/>
    <col min="3585" max="3597" width="9.140625" style="113" hidden="1" customWidth="1"/>
    <col min="3598" max="3598" width="51.140625" style="113" hidden="1" customWidth="1"/>
    <col min="3599" max="3840" width="0" style="113" hidden="1"/>
    <col min="3841" max="3853" width="9.140625" style="113" hidden="1" customWidth="1"/>
    <col min="3854" max="3854" width="51.140625" style="113" hidden="1" customWidth="1"/>
    <col min="3855" max="4096" width="0" style="113" hidden="1"/>
    <col min="4097" max="4109" width="9.140625" style="113" hidden="1" customWidth="1"/>
    <col min="4110" max="4110" width="51.140625" style="113" hidden="1" customWidth="1"/>
    <col min="4111" max="4352" width="0" style="113" hidden="1"/>
    <col min="4353" max="4365" width="9.140625" style="113" hidden="1" customWidth="1"/>
    <col min="4366" max="4366" width="51.140625" style="113" hidden="1" customWidth="1"/>
    <col min="4367" max="4608" width="0" style="113" hidden="1"/>
    <col min="4609" max="4621" width="9.140625" style="113" hidden="1" customWidth="1"/>
    <col min="4622" max="4622" width="51.140625" style="113" hidden="1" customWidth="1"/>
    <col min="4623" max="4864" width="0" style="113" hidden="1"/>
    <col min="4865" max="4877" width="9.140625" style="113" hidden="1" customWidth="1"/>
    <col min="4878" max="4878" width="51.140625" style="113" hidden="1" customWidth="1"/>
    <col min="4879" max="5120" width="0" style="113" hidden="1"/>
    <col min="5121" max="5133" width="9.140625" style="113" hidden="1" customWidth="1"/>
    <col min="5134" max="5134" width="51.140625" style="113" hidden="1" customWidth="1"/>
    <col min="5135" max="5376" width="0" style="113" hidden="1"/>
    <col min="5377" max="5389" width="9.140625" style="113" hidden="1" customWidth="1"/>
    <col min="5390" max="5390" width="51.140625" style="113" hidden="1" customWidth="1"/>
    <col min="5391" max="5632" width="0" style="113" hidden="1"/>
    <col min="5633" max="5645" width="9.140625" style="113" hidden="1" customWidth="1"/>
    <col min="5646" max="5646" width="51.140625" style="113" hidden="1" customWidth="1"/>
    <col min="5647" max="5888" width="0" style="113" hidden="1"/>
    <col min="5889" max="5901" width="9.140625" style="113" hidden="1" customWidth="1"/>
    <col min="5902" max="5902" width="51.140625" style="113" hidden="1" customWidth="1"/>
    <col min="5903" max="6144" width="0" style="113" hidden="1"/>
    <col min="6145" max="6157" width="9.140625" style="113" hidden="1" customWidth="1"/>
    <col min="6158" max="6158" width="51.140625" style="113" hidden="1" customWidth="1"/>
    <col min="6159" max="6400" width="0" style="113" hidden="1"/>
    <col min="6401" max="6413" width="9.140625" style="113" hidden="1" customWidth="1"/>
    <col min="6414" max="6414" width="51.140625" style="113" hidden="1" customWidth="1"/>
    <col min="6415" max="6656" width="0" style="113" hidden="1"/>
    <col min="6657" max="6669" width="9.140625" style="113" hidden="1" customWidth="1"/>
    <col min="6670" max="6670" width="51.140625" style="113" hidden="1" customWidth="1"/>
    <col min="6671" max="6912" width="0" style="113" hidden="1"/>
    <col min="6913" max="6925" width="9.140625" style="113" hidden="1" customWidth="1"/>
    <col min="6926" max="6926" width="51.140625" style="113" hidden="1" customWidth="1"/>
    <col min="6927" max="7168" width="0" style="113" hidden="1"/>
    <col min="7169" max="7181" width="9.140625" style="113" hidden="1" customWidth="1"/>
    <col min="7182" max="7182" width="51.140625" style="113" hidden="1" customWidth="1"/>
    <col min="7183" max="7424" width="0" style="113" hidden="1"/>
    <col min="7425" max="7437" width="9.140625" style="113" hidden="1" customWidth="1"/>
    <col min="7438" max="7438" width="51.140625" style="113" hidden="1" customWidth="1"/>
    <col min="7439" max="7680" width="0" style="113" hidden="1"/>
    <col min="7681" max="7693" width="9.140625" style="113" hidden="1" customWidth="1"/>
    <col min="7694" max="7694" width="51.140625" style="113" hidden="1" customWidth="1"/>
    <col min="7695" max="7936" width="0" style="113" hidden="1"/>
    <col min="7937" max="7949" width="9.140625" style="113" hidden="1" customWidth="1"/>
    <col min="7950" max="7950" width="51.140625" style="113" hidden="1" customWidth="1"/>
    <col min="7951" max="8192" width="0" style="113" hidden="1"/>
    <col min="8193" max="8205" width="9.140625" style="113" hidden="1" customWidth="1"/>
    <col min="8206" max="8206" width="51.140625" style="113" hidden="1" customWidth="1"/>
    <col min="8207" max="8448" width="0" style="113" hidden="1"/>
    <col min="8449" max="8461" width="9.140625" style="113" hidden="1" customWidth="1"/>
    <col min="8462" max="8462" width="51.140625" style="113" hidden="1" customWidth="1"/>
    <col min="8463" max="8704" width="0" style="113" hidden="1"/>
    <col min="8705" max="8717" width="9.140625" style="113" hidden="1" customWidth="1"/>
    <col min="8718" max="8718" width="51.140625" style="113" hidden="1" customWidth="1"/>
    <col min="8719" max="8960" width="0" style="113" hidden="1"/>
    <col min="8961" max="8973" width="9.140625" style="113" hidden="1" customWidth="1"/>
    <col min="8974" max="8974" width="51.140625" style="113" hidden="1" customWidth="1"/>
    <col min="8975" max="9216" width="0" style="113" hidden="1"/>
    <col min="9217" max="9229" width="9.140625" style="113" hidden="1" customWidth="1"/>
    <col min="9230" max="9230" width="51.140625" style="113" hidden="1" customWidth="1"/>
    <col min="9231" max="9472" width="0" style="113" hidden="1"/>
    <col min="9473" max="9485" width="9.140625" style="113" hidden="1" customWidth="1"/>
    <col min="9486" max="9486" width="51.140625" style="113" hidden="1" customWidth="1"/>
    <col min="9487" max="9728" width="0" style="113" hidden="1"/>
    <col min="9729" max="9741" width="9.140625" style="113" hidden="1" customWidth="1"/>
    <col min="9742" max="9742" width="51.140625" style="113" hidden="1" customWidth="1"/>
    <col min="9743" max="9984" width="0" style="113" hidden="1"/>
    <col min="9985" max="9997" width="9.140625" style="113" hidden="1" customWidth="1"/>
    <col min="9998" max="9998" width="51.140625" style="113" hidden="1" customWidth="1"/>
    <col min="9999" max="10240" width="0" style="113" hidden="1"/>
    <col min="10241" max="10253" width="9.140625" style="113" hidden="1" customWidth="1"/>
    <col min="10254" max="10254" width="51.140625" style="113" hidden="1" customWidth="1"/>
    <col min="10255" max="10496" width="0" style="113" hidden="1"/>
    <col min="10497" max="10509" width="9.140625" style="113" hidden="1" customWidth="1"/>
    <col min="10510" max="10510" width="51.140625" style="113" hidden="1" customWidth="1"/>
    <col min="10511" max="10752" width="0" style="113" hidden="1"/>
    <col min="10753" max="10765" width="9.140625" style="113" hidden="1" customWidth="1"/>
    <col min="10766" max="10766" width="51.140625" style="113" hidden="1" customWidth="1"/>
    <col min="10767" max="11008" width="0" style="113" hidden="1"/>
    <col min="11009" max="11021" width="9.140625" style="113" hidden="1" customWidth="1"/>
    <col min="11022" max="11022" width="51.140625" style="113" hidden="1" customWidth="1"/>
    <col min="11023" max="11264" width="0" style="113" hidden="1"/>
    <col min="11265" max="11277" width="9.140625" style="113" hidden="1" customWidth="1"/>
    <col min="11278" max="11278" width="51.140625" style="113" hidden="1" customWidth="1"/>
    <col min="11279" max="11520" width="0" style="113" hidden="1"/>
    <col min="11521" max="11533" width="9.140625" style="113" hidden="1" customWidth="1"/>
    <col min="11534" max="11534" width="51.140625" style="113" hidden="1" customWidth="1"/>
    <col min="11535" max="11776" width="0" style="113" hidden="1"/>
    <col min="11777" max="11789" width="9.140625" style="113" hidden="1" customWidth="1"/>
    <col min="11790" max="11790" width="51.140625" style="113" hidden="1" customWidth="1"/>
    <col min="11791" max="12032" width="0" style="113" hidden="1"/>
    <col min="12033" max="12045" width="9.140625" style="113" hidden="1" customWidth="1"/>
    <col min="12046" max="12046" width="51.140625" style="113" hidden="1" customWidth="1"/>
    <col min="12047" max="12288" width="0" style="113" hidden="1"/>
    <col min="12289" max="12301" width="9.140625" style="113" hidden="1" customWidth="1"/>
    <col min="12302" max="12302" width="51.140625" style="113" hidden="1" customWidth="1"/>
    <col min="12303" max="12544" width="0" style="113" hidden="1"/>
    <col min="12545" max="12557" width="9.140625" style="113" hidden="1" customWidth="1"/>
    <col min="12558" max="12558" width="51.140625" style="113" hidden="1" customWidth="1"/>
    <col min="12559" max="12800" width="0" style="113" hidden="1"/>
    <col min="12801" max="12813" width="9.140625" style="113" hidden="1" customWidth="1"/>
    <col min="12814" max="12814" width="51.140625" style="113" hidden="1" customWidth="1"/>
    <col min="12815" max="13056" width="0" style="113" hidden="1"/>
    <col min="13057" max="13069" width="9.140625" style="113" hidden="1" customWidth="1"/>
    <col min="13070" max="13070" width="51.140625" style="113" hidden="1" customWidth="1"/>
    <col min="13071" max="13312" width="0" style="113" hidden="1"/>
    <col min="13313" max="13325" width="9.140625" style="113" hidden="1" customWidth="1"/>
    <col min="13326" max="13326" width="51.140625" style="113" hidden="1" customWidth="1"/>
    <col min="13327" max="13568" width="0" style="113" hidden="1"/>
    <col min="13569" max="13581" width="9.140625" style="113" hidden="1" customWidth="1"/>
    <col min="13582" max="13582" width="51.140625" style="113" hidden="1" customWidth="1"/>
    <col min="13583" max="13824" width="0" style="113" hidden="1"/>
    <col min="13825" max="13837" width="9.140625" style="113" hidden="1" customWidth="1"/>
    <col min="13838" max="13838" width="51.140625" style="113" hidden="1" customWidth="1"/>
    <col min="13839" max="14080" width="0" style="113" hidden="1"/>
    <col min="14081" max="14093" width="9.140625" style="113" hidden="1" customWidth="1"/>
    <col min="14094" max="14094" width="51.140625" style="113" hidden="1" customWidth="1"/>
    <col min="14095" max="14336" width="0" style="113" hidden="1"/>
    <col min="14337" max="14349" width="9.140625" style="113" hidden="1" customWidth="1"/>
    <col min="14350" max="14350" width="51.140625" style="113" hidden="1" customWidth="1"/>
    <col min="14351" max="14592" width="0" style="113" hidden="1"/>
    <col min="14593" max="14605" width="9.140625" style="113" hidden="1" customWidth="1"/>
    <col min="14606" max="14606" width="51.140625" style="113" hidden="1" customWidth="1"/>
    <col min="14607" max="14848" width="0" style="113" hidden="1"/>
    <col min="14849" max="14861" width="9.140625" style="113" hidden="1" customWidth="1"/>
    <col min="14862" max="14862" width="51.140625" style="113" hidden="1" customWidth="1"/>
    <col min="14863" max="15104" width="0" style="113" hidden="1"/>
    <col min="15105" max="15117" width="9.140625" style="113" hidden="1" customWidth="1"/>
    <col min="15118" max="15118" width="51.140625" style="113" hidden="1" customWidth="1"/>
    <col min="15119" max="15360" width="0" style="113" hidden="1"/>
    <col min="15361" max="15373" width="9.140625" style="113" hidden="1" customWidth="1"/>
    <col min="15374" max="15374" width="51.140625" style="113" hidden="1" customWidth="1"/>
    <col min="15375" max="15616" width="0" style="113" hidden="1"/>
    <col min="15617" max="15629" width="9.140625" style="113" hidden="1" customWidth="1"/>
    <col min="15630" max="15630" width="51.140625" style="113" hidden="1" customWidth="1"/>
    <col min="15631" max="15872" width="0" style="113" hidden="1"/>
    <col min="15873" max="15885" width="9.140625" style="113" hidden="1" customWidth="1"/>
    <col min="15886" max="15886" width="51.140625" style="113" hidden="1" customWidth="1"/>
    <col min="15887" max="16128" width="0" style="113" hidden="1"/>
    <col min="16129" max="16141" width="9.140625" style="113" hidden="1" customWidth="1"/>
    <col min="16142" max="16142" width="51.140625" style="113" hidden="1" customWidth="1"/>
    <col min="16143" max="16384" width="0" style="113" hidden="1"/>
  </cols>
  <sheetData>
    <row r="1" spans="1:11" ht="15">
      <c r="A1" s="111"/>
      <c r="B1" s="111"/>
      <c r="C1" s="111"/>
      <c r="D1" s="111"/>
      <c r="E1" s="111"/>
      <c r="F1" s="111"/>
      <c r="G1" s="111"/>
      <c r="H1" s="111"/>
      <c r="I1" s="111"/>
      <c r="J1" s="111"/>
      <c r="K1" s="111"/>
    </row>
    <row r="2" spans="1:11" ht="33.75">
      <c r="A2" s="111"/>
      <c r="B2" s="126" t="s">
        <v>98</v>
      </c>
      <c r="C2" s="111"/>
      <c r="D2" s="111"/>
      <c r="E2" s="111"/>
      <c r="F2" s="111"/>
      <c r="G2" s="111"/>
      <c r="H2" s="111"/>
      <c r="I2" s="111"/>
      <c r="J2" s="111"/>
      <c r="K2" s="111"/>
    </row>
    <row r="3" spans="1:11" ht="15">
      <c r="A3" s="111"/>
      <c r="B3" s="111"/>
      <c r="C3" s="111"/>
      <c r="D3" s="111"/>
      <c r="E3" s="111"/>
      <c r="F3" s="111"/>
      <c r="G3" s="111"/>
      <c r="H3" s="111"/>
      <c r="I3" s="111"/>
      <c r="J3" s="111"/>
      <c r="K3" s="111"/>
    </row>
    <row r="4" spans="1:11" ht="18.75">
      <c r="A4" s="127">
        <v>1</v>
      </c>
      <c r="B4" s="128" t="s">
        <v>99</v>
      </c>
      <c r="C4" s="127"/>
      <c r="D4" s="127"/>
      <c r="E4" s="127"/>
      <c r="F4" s="127"/>
      <c r="G4" s="127"/>
      <c r="H4" s="127"/>
      <c r="I4" s="127"/>
      <c r="J4" s="127"/>
      <c r="K4" s="111"/>
    </row>
    <row r="5" spans="1:11" ht="15">
      <c r="A5" s="111"/>
      <c r="B5" s="129" t="s">
        <v>100</v>
      </c>
      <c r="C5" s="111"/>
      <c r="D5" s="111"/>
      <c r="E5" s="111"/>
      <c r="F5" s="111"/>
      <c r="G5" s="111"/>
      <c r="H5" s="111"/>
      <c r="I5" s="111"/>
      <c r="J5" s="111"/>
      <c r="K5" s="111"/>
    </row>
    <row r="6" spans="1:11" ht="15">
      <c r="A6" s="111"/>
      <c r="B6" s="130" t="s">
        <v>101</v>
      </c>
      <c r="C6" s="111"/>
      <c r="D6" s="111"/>
      <c r="E6" s="111"/>
      <c r="F6" s="111"/>
      <c r="G6" s="111"/>
      <c r="H6" s="111"/>
      <c r="I6" s="111"/>
      <c r="J6" s="111"/>
      <c r="K6" s="111"/>
    </row>
    <row r="7" spans="1:11" ht="15">
      <c r="A7" s="111"/>
      <c r="B7" s="130" t="s">
        <v>102</v>
      </c>
      <c r="C7" s="111"/>
      <c r="D7" s="111"/>
      <c r="E7" s="111"/>
      <c r="F7" s="111"/>
      <c r="G7" s="111"/>
      <c r="H7" s="111"/>
      <c r="I7" s="111"/>
      <c r="J7" s="111"/>
      <c r="K7" s="111"/>
    </row>
    <row r="8" spans="1:11" ht="30">
      <c r="A8" s="111"/>
      <c r="B8" s="119" t="s">
        <v>145</v>
      </c>
      <c r="C8" s="111"/>
      <c r="D8" s="111"/>
      <c r="E8" s="111"/>
      <c r="F8" s="111"/>
      <c r="G8" s="111"/>
      <c r="H8" s="111"/>
      <c r="I8" s="111"/>
      <c r="J8" s="111"/>
      <c r="K8" s="111"/>
    </row>
    <row r="9" spans="1:11" ht="15">
      <c r="A9" s="111"/>
      <c r="B9" s="130" t="s">
        <v>103</v>
      </c>
      <c r="C9" s="111"/>
      <c r="D9" s="111"/>
      <c r="E9" s="111"/>
      <c r="F9" s="111"/>
      <c r="G9" s="111"/>
      <c r="H9" s="111"/>
      <c r="I9" s="111"/>
      <c r="J9" s="111"/>
      <c r="K9" s="111"/>
    </row>
    <row r="10" spans="1:11" ht="15">
      <c r="A10" s="111"/>
      <c r="B10" s="130" t="s">
        <v>104</v>
      </c>
      <c r="C10" s="111"/>
      <c r="D10" s="111"/>
      <c r="E10" s="111"/>
      <c r="F10" s="111"/>
      <c r="G10" s="111"/>
      <c r="H10" s="111"/>
      <c r="I10" s="111"/>
      <c r="J10" s="111"/>
      <c r="K10" s="111"/>
    </row>
    <row r="11" spans="1:11" ht="18.75">
      <c r="A11" s="131"/>
      <c r="B11" s="131"/>
      <c r="C11" s="131"/>
      <c r="D11" s="131"/>
      <c r="E11" s="111"/>
      <c r="F11" s="111"/>
      <c r="G11" s="111"/>
      <c r="H11" s="111"/>
      <c r="I11" s="111"/>
      <c r="J11" s="111"/>
      <c r="K11" s="111"/>
    </row>
    <row r="12" spans="1:11" ht="18.75">
      <c r="A12" s="127">
        <v>2</v>
      </c>
      <c r="B12" s="128" t="s">
        <v>105</v>
      </c>
      <c r="C12" s="127"/>
      <c r="D12" s="127"/>
      <c r="E12" s="132"/>
      <c r="F12" s="132"/>
      <c r="G12" s="111"/>
      <c r="H12" s="111"/>
      <c r="I12" s="111"/>
      <c r="J12" s="111"/>
      <c r="K12" s="111"/>
    </row>
    <row r="13" spans="1:11" ht="15">
      <c r="A13" s="111"/>
      <c r="B13" s="130" t="s">
        <v>106</v>
      </c>
      <c r="C13" s="111"/>
      <c r="D13" s="111"/>
      <c r="E13" s="111"/>
      <c r="F13" s="111"/>
      <c r="G13" s="111"/>
      <c r="H13" s="111"/>
      <c r="I13" s="111"/>
      <c r="J13" s="111"/>
      <c r="K13" s="111"/>
    </row>
    <row r="14" spans="1:11" ht="15">
      <c r="A14" s="111"/>
      <c r="B14" s="129" t="s">
        <v>107</v>
      </c>
      <c r="C14" s="111"/>
      <c r="D14" s="111"/>
      <c r="E14" s="111"/>
      <c r="F14" s="111"/>
      <c r="G14" s="111"/>
      <c r="H14" s="111"/>
      <c r="I14" s="111"/>
      <c r="J14" s="111"/>
      <c r="K14" s="111"/>
    </row>
    <row r="15" spans="1:11" ht="15">
      <c r="A15" s="111"/>
      <c r="B15" s="129" t="s">
        <v>108</v>
      </c>
      <c r="C15" s="111"/>
      <c r="D15" s="111"/>
      <c r="E15" s="111"/>
      <c r="F15" s="111"/>
      <c r="G15" s="111"/>
      <c r="H15" s="111"/>
      <c r="I15" s="111"/>
      <c r="J15" s="111"/>
      <c r="K15" s="111"/>
    </row>
    <row r="16" spans="1:11" ht="15.75">
      <c r="A16" s="111"/>
      <c r="B16" s="133"/>
      <c r="C16" s="111"/>
      <c r="D16" s="111"/>
      <c r="E16" s="111"/>
      <c r="F16" s="111"/>
      <c r="G16" s="111"/>
      <c r="H16" s="111"/>
      <c r="I16" s="111"/>
      <c r="J16" s="111"/>
      <c r="K16" s="111"/>
    </row>
    <row r="17" spans="1:11" ht="18.75">
      <c r="A17" s="127">
        <v>3</v>
      </c>
      <c r="B17" s="128" t="s">
        <v>109</v>
      </c>
      <c r="C17" s="127"/>
      <c r="D17" s="127"/>
      <c r="E17" s="127"/>
      <c r="F17" s="132"/>
      <c r="G17" s="111"/>
      <c r="H17" s="111"/>
      <c r="I17" s="111"/>
      <c r="J17" s="111"/>
      <c r="K17" s="111"/>
    </row>
    <row r="18" spans="1:11" ht="15">
      <c r="A18" s="111"/>
      <c r="B18" s="129" t="s">
        <v>110</v>
      </c>
      <c r="C18" s="111"/>
      <c r="D18" s="111"/>
      <c r="E18" s="111"/>
      <c r="F18" s="111"/>
      <c r="G18" s="111"/>
      <c r="H18" s="111"/>
      <c r="I18" s="111"/>
      <c r="J18" s="111"/>
      <c r="K18" s="111"/>
    </row>
    <row r="19" spans="1:11" ht="15">
      <c r="A19" s="111"/>
      <c r="B19" s="129" t="s">
        <v>111</v>
      </c>
      <c r="C19" s="111"/>
      <c r="D19" s="111"/>
      <c r="E19" s="111"/>
      <c r="F19" s="111"/>
      <c r="G19" s="111"/>
      <c r="H19" s="111"/>
      <c r="I19" s="111"/>
      <c r="J19" s="111"/>
      <c r="K19" s="111"/>
    </row>
    <row r="20" spans="1:11" ht="15">
      <c r="A20" s="111"/>
      <c r="B20" s="129" t="s">
        <v>112</v>
      </c>
      <c r="C20" s="111"/>
      <c r="D20" s="111"/>
      <c r="E20" s="111"/>
      <c r="F20" s="111"/>
      <c r="G20" s="111"/>
      <c r="H20" s="111"/>
      <c r="I20" s="111"/>
      <c r="J20" s="111"/>
      <c r="K20" s="111"/>
    </row>
    <row r="21" spans="1:11" ht="15.75">
      <c r="A21" s="111"/>
      <c r="B21" s="133"/>
      <c r="C21" s="111"/>
      <c r="D21" s="111"/>
      <c r="E21" s="111"/>
      <c r="F21" s="111"/>
      <c r="G21" s="111"/>
      <c r="H21" s="111"/>
      <c r="I21" s="111"/>
      <c r="J21" s="111"/>
      <c r="K21" s="111"/>
    </row>
    <row r="22" spans="1:11" ht="18.75">
      <c r="A22" s="134">
        <v>4</v>
      </c>
      <c r="B22" s="128" t="s">
        <v>113</v>
      </c>
      <c r="C22" s="135"/>
      <c r="D22" s="135"/>
      <c r="E22" s="135"/>
      <c r="F22" s="135"/>
    </row>
    <row r="23" spans="1:11" ht="15">
      <c r="B23" s="129" t="s">
        <v>114</v>
      </c>
    </row>
    <row r="24" spans="1:11" ht="15">
      <c r="B24" s="129" t="s">
        <v>144</v>
      </c>
    </row>
    <row r="25" spans="1:11" ht="12.75" customHeight="1">
      <c r="B25" s="129" t="s">
        <v>115</v>
      </c>
    </row>
    <row r="26" spans="1:11" ht="12.75" customHeight="1">
      <c r="B26" s="129" t="s">
        <v>116</v>
      </c>
    </row>
    <row r="27" spans="1:11" ht="12.75" customHeight="1">
      <c r="B27" s="129"/>
    </row>
  </sheetData>
  <sheetProtection algorithmName="SHA-512" hashValue="0KAS32AVDUQW4BoDxFvh01TcEEySKdu9Y5r7fCb6yJSzvZ2vxbyNoqiyJC8dlL8PlT+LX9VmuZzh1g+8xqlXaQ==" saltValue="t9bCS6tMLOAfGNCnyKcz8Q==" spinCount="100000" sheet="1" objects="1" scenarios="1"/>
  <pageMargins left="0.74803149606299213" right="0.74803149606299213" top="0.98425196850393704" bottom="0.98425196850393704" header="0.51181102362204722" footer="0.51181102362204722"/>
  <pageSetup paperSize="9" scale="98" orientation="portrait" verticalDpi="1200" r:id="rId1"/>
  <headerFooter alignWithMargins="0">
    <oddHeader>&amp;L&amp;"Calibri"&amp;11&amp;K000000  &amp;1#_x000D_</oddHeader>
  </headerFooter>
  <colBreaks count="1" manualBreakCount="1">
    <brk id="2" max="3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6211B0D0D8C549BFF41AF8E3677E23" ma:contentTypeVersion="11" ma:contentTypeDescription="Opret et nyt dokument." ma:contentTypeScope="" ma:versionID="88fa66af9f38198c72081ffe5346227c">
  <xsd:schema xmlns:xsd="http://www.w3.org/2001/XMLSchema" xmlns:xs="http://www.w3.org/2001/XMLSchema" xmlns:p="http://schemas.microsoft.com/office/2006/metadata/properties" xmlns:ns3="22e469d0-d23f-4db9-b327-8fa9f4694221" xmlns:ns4="5aca4c84-9920-431e-8e40-7050894e87d3" targetNamespace="http://schemas.microsoft.com/office/2006/metadata/properties" ma:root="true" ma:fieldsID="bb87ef9a87a849085850236a71984b4d" ns3:_="" ns4:_="">
    <xsd:import namespace="22e469d0-d23f-4db9-b327-8fa9f4694221"/>
    <xsd:import namespace="5aca4c84-9920-431e-8e40-7050894e87d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469d0-d23f-4db9-b327-8fa9f46942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ca4c84-9920-431e-8e40-7050894e87d3"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8494D1-4D4E-4951-80D2-781F1FE3E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e469d0-d23f-4db9-b327-8fa9f4694221"/>
    <ds:schemaRef ds:uri="5aca4c84-9920-431e-8e40-7050894e87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0C618F-516E-4A0B-B3CC-7984C027588D}">
  <ds:schemaRefs>
    <ds:schemaRef ds:uri="5aca4c84-9920-431e-8e40-7050894e87d3"/>
    <ds:schemaRef ds:uri="http://purl.org/dc/terms/"/>
    <ds:schemaRef ds:uri="22e469d0-d23f-4db9-b327-8fa9f46942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141CE31-4850-49C0-AA00-FBC0ED3AE6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5</vt:i4>
      </vt:variant>
      <vt:variant>
        <vt:lpstr>Namngivna områden</vt:lpstr>
      </vt:variant>
      <vt:variant>
        <vt:i4>3</vt:i4>
      </vt:variant>
    </vt:vector>
  </HeadingPairs>
  <TitlesOfParts>
    <vt:vector size="8" baseType="lpstr">
      <vt:lpstr>Kundinsikt siffror RegionProfil</vt:lpstr>
      <vt:lpstr>Balansera mejeriavdelningen</vt:lpstr>
      <vt:lpstr>exempel</vt:lpstr>
      <vt:lpstr>Instruktioner</vt:lpstr>
      <vt:lpstr>Praktiska ombyggnadstips</vt:lpstr>
      <vt:lpstr>Namn_Period_1</vt:lpstr>
      <vt:lpstr>'Balansera mejeriavdelningen'!Utskriftsområde</vt:lpstr>
      <vt:lpstr>Välj_region</vt:lpstr>
    </vt:vector>
  </TitlesOfParts>
  <Company>Arla Foods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Falck</dc:creator>
  <cp:lastModifiedBy>Peter Falck</cp:lastModifiedBy>
  <cp:lastPrinted>2020-11-23T15:41:47Z</cp:lastPrinted>
  <dcterms:created xsi:type="dcterms:W3CDTF">2015-09-07T14:31:04Z</dcterms:created>
  <dcterms:modified xsi:type="dcterms:W3CDTF">2026-02-27T14:16:11Z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0x010100CE6211B0D0D8C549BFF41AF8E3677E23</vt:lpwstr>
  </property>
  <property fmtid="{D5CDD505-2E9C-101B-9397-08002B2CF9AE}" pid="3" name="MSIP_Label_6f1dfa39-20e6-46a0-a362-a00ad8b9b419_Enabled">
    <vt:lpwstr>true</vt:lpwstr>
  </property>
  <property fmtid="{D5CDD505-2E9C-101B-9397-08002B2CF9AE}" pid="4" name="MSIP_Label_6f1dfa39-20e6-46a0-a362-a00ad8b9b419_SetDate">
    <vt:lpwstr>2025-08-18T08:43:49Z</vt:lpwstr>
  </property>
  <property fmtid="{D5CDD505-2E9C-101B-9397-08002B2CF9AE}" pid="5" name="MSIP_Label_6f1dfa39-20e6-46a0-a362-a00ad8b9b419_Method">
    <vt:lpwstr>Standard</vt:lpwstr>
  </property>
  <property fmtid="{D5CDD505-2E9C-101B-9397-08002B2CF9AE}" pid="6" name="MSIP_Label_6f1dfa39-20e6-46a0-a362-a00ad8b9b419_Name">
    <vt:lpwstr>Arla Internal</vt:lpwstr>
  </property>
  <property fmtid="{D5CDD505-2E9C-101B-9397-08002B2CF9AE}" pid="7" name="MSIP_Label_6f1dfa39-20e6-46a0-a362-a00ad8b9b419_SiteId">
    <vt:lpwstr>f10e34fe-8994-4b52-a7da-4f7aa9068ca0</vt:lpwstr>
  </property>
  <property fmtid="{D5CDD505-2E9C-101B-9397-08002B2CF9AE}" pid="8" name="MSIP_Label_6f1dfa39-20e6-46a0-a362-a00ad8b9b419_ActionId">
    <vt:lpwstr>09fa4de3-6e16-46df-9412-ee106115f925</vt:lpwstr>
  </property>
  <property fmtid="{D5CDD505-2E9C-101B-9397-08002B2CF9AE}" pid="9" name="MSIP_Label_6f1dfa39-20e6-46a0-a362-a00ad8b9b419_ContentBits">
    <vt:lpwstr>1</vt:lpwstr>
  </property>
</Properties>
</file>